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582" activeTab="0"/>
  </bookViews>
  <sheets>
    <sheet name="Ισολογισμός 2013" sheetId="1" r:id="rId1"/>
  </sheets>
  <definedNames/>
  <calcPr fullCalcOnLoad="1"/>
</workbook>
</file>

<file path=xl/sharedStrings.xml><?xml version="1.0" encoding="utf-8"?>
<sst xmlns="http://schemas.openxmlformats.org/spreadsheetml/2006/main" count="187" uniqueCount="151">
  <si>
    <t xml:space="preserve">      ΠΛΕΟΝ:   1.Άλλα έσοδα εκμεταλλεύσεως</t>
  </si>
  <si>
    <t xml:space="preserve">        ΠΛΕΟΝ: 1.Έκτακτα και ανόργανα έσοδα</t>
  </si>
  <si>
    <t xml:space="preserve">                        2.Έκτακτα κέρδη</t>
  </si>
  <si>
    <t xml:space="preserve">                        2.Έκτακτες ζημίες</t>
  </si>
  <si>
    <t>χρήσεως 2012</t>
  </si>
  <si>
    <t>Αρ.Γ.Ε.ΜΗ.: 070752310000</t>
  </si>
  <si>
    <t xml:space="preserve">     5.Αφορολόγητα αποθεματικά ειδικών </t>
  </si>
  <si>
    <t>2. Λοιποί μη ενσωματωμένοι στο</t>
  </si>
  <si>
    <t>λειτουργικό κόστος φόροι</t>
  </si>
  <si>
    <t xml:space="preserve">     3.Επιχορηγήσεις επενδύσεων παγίου ενεργητικού</t>
  </si>
  <si>
    <t xml:space="preserve">       - Στις Τράπεζες σε εγγύηση</t>
  </si>
  <si>
    <t>ΑΛΕΞΑΝΔΡΑ ΚΩΝ.ΜΠΟΥΤΑ</t>
  </si>
  <si>
    <t>Α.Μ.Σ.Ο.Ε.Λ.16501</t>
  </si>
  <si>
    <t xml:space="preserve">Η ΟΡΚΩΤΟΣ ΕΛΕΓΚΤΗΣ ΛΟΓΙΣΤΗΣ </t>
  </si>
  <si>
    <t xml:space="preserve">      4.Μηχανήματα τεχνικές εγκαταστάσεις</t>
  </si>
  <si>
    <t xml:space="preserve">      1.Γήπεδα - Οικόπεδα</t>
  </si>
  <si>
    <t xml:space="preserve">      3.Γραμμάτια σε καθυστέρηση</t>
  </si>
  <si>
    <t xml:space="preserve">     3α.Επιταγές εισπρακτέες</t>
  </si>
  <si>
    <t xml:space="preserve">      Μικτά αποτελέσματα (κέρδη) εκμεταλλεύσεως</t>
  </si>
  <si>
    <t>Σύνολο</t>
  </si>
  <si>
    <t>1.Τακτικό αποθεματικό</t>
  </si>
  <si>
    <t>ΧΑΡΑΛΑΜΠΟΣ ΓΑΡΟΣ</t>
  </si>
  <si>
    <t>ΕΥΑΓΓΕΛΟΣ ΓΑΡΟΣ</t>
  </si>
  <si>
    <t>Α.Δ.Τ.  AZ 300314</t>
  </si>
  <si>
    <t>Α.Δ.Τ.  AB 712171</t>
  </si>
  <si>
    <t>Α.Δ.Τ.  AI 336422</t>
  </si>
  <si>
    <t xml:space="preserve">   12.Λ/σμοί διαχειρίσεως προκαταβολών &amp; πιστώσεων</t>
  </si>
  <si>
    <t>Ο ΠΡΟΕΔΡΟΣ ΤΟΥ Δ.Σ.</t>
  </si>
  <si>
    <t>Ο ΑΝΤΙΠΡΟΕΔΡΟΣ ΤΟΥ Δ.Σ.</t>
  </si>
  <si>
    <t>Ο ΥΠΕΥΘΥΝΟΣ ΛΟΓΙΣΤΗΡΙΟΥ</t>
  </si>
  <si>
    <t xml:space="preserve">                                                                                                                                                                                               </t>
  </si>
  <si>
    <t>ΣυνεργαζόμενοιΟρκωτοίΛογιστέςα.ε.ο.ε.</t>
  </si>
  <si>
    <t>μέλοςτηςCroweHorwathInternational</t>
  </si>
  <si>
    <t>Φωκ.Νέγρη3,11257Αθήνα</t>
  </si>
  <si>
    <t>ΑρΜΣΟΕΛ125</t>
  </si>
  <si>
    <t>Λ/σμοί διαχειρίσεως προκαταβολών &amp; πιστώσεων</t>
  </si>
  <si>
    <t xml:space="preserve">  ΕΝΕΡΓΗΤΙΚΟ</t>
  </si>
  <si>
    <t>ΠΑΘΗΤΙΚΟ</t>
  </si>
  <si>
    <t>Ποσά</t>
  </si>
  <si>
    <t xml:space="preserve"> Αξία</t>
  </si>
  <si>
    <t>Αναπόσβεστη</t>
  </si>
  <si>
    <t xml:space="preserve"> κλειόμενης</t>
  </si>
  <si>
    <t>προηγούμενης</t>
  </si>
  <si>
    <t>κτήσεως</t>
  </si>
  <si>
    <t xml:space="preserve"> Αποσβέσεις</t>
  </si>
  <si>
    <t xml:space="preserve"> αξία</t>
  </si>
  <si>
    <t xml:space="preserve"> Α.  ΙΔΙΑ ΚΕΦΑΛΑΙΑ</t>
  </si>
  <si>
    <t xml:space="preserve">   ΙΙ.Ενσώματες ακινητοποιήσεις</t>
  </si>
  <si>
    <t>-</t>
  </si>
  <si>
    <t xml:space="preserve">     1.Πελάτες</t>
  </si>
  <si>
    <t xml:space="preserve"> </t>
  </si>
  <si>
    <t xml:space="preserve">     1.Ταμείο</t>
  </si>
  <si>
    <t xml:space="preserve">   ΚΑΤΑΣΤΑΣΗ  ΛΟΓΑΡΙΑΣΜΟΥ  ΑΠΟΤΕΛΕΣΜΑΤΩΝ  ΧΡΗΣΕΩΣ</t>
  </si>
  <si>
    <t>ΠΙΝΑΚΑΣ ΔΙΑΘΕΣΕΩΣ ΑΠΟΤΕΛΕΣΜΑΤΩΝ</t>
  </si>
  <si>
    <t>κλειόμενης</t>
  </si>
  <si>
    <t xml:space="preserve"> Ι.   Αποτελέσματα  εκμεταλλεύσεως</t>
  </si>
  <si>
    <t xml:space="preserve">      ΜΕΙΟΝ:   1.Έξοδα διοικητικής λειτουργίας</t>
  </si>
  <si>
    <t xml:space="preserve">       ΜΕΙΟΝ:</t>
  </si>
  <si>
    <t xml:space="preserve">                     Σύνολο αποσβέσεων πάγιων στοιχείων</t>
  </si>
  <si>
    <t xml:space="preserve">                     Μείον : Οι από αυτές ενσωματωμένες</t>
  </si>
  <si>
    <t xml:space="preserve"> Γ. ΠΑΓΙΟ ΕΝΕΡΓΗΤΙΚΟ</t>
  </si>
  <si>
    <t xml:space="preserve"> Δ.ΚΥΚΛΟΦΟΡΟΥΝ ΕΝΕΡΓΗΤΙΚΟ</t>
  </si>
  <si>
    <t xml:space="preserve">  ΙΙ.Απαιτήσεις </t>
  </si>
  <si>
    <t xml:space="preserve">  IV.Διαθέσιμα</t>
  </si>
  <si>
    <t xml:space="preserve">  ΙΙ.Βραχυπρόθεσμες υποχρεώσεις</t>
  </si>
  <si>
    <t xml:space="preserve">      1.Προμηθευτές</t>
  </si>
  <si>
    <t xml:space="preserve">      4.Προκαταβολές πελατών</t>
  </si>
  <si>
    <t xml:space="preserve">      5.Υποχρεώσεις από φόρους-τέλη</t>
  </si>
  <si>
    <t xml:space="preserve">      6.Ασφαλιστικοί Οργανισμοί</t>
  </si>
  <si>
    <t xml:space="preserve">                                  στο λειτουργικό κόστος</t>
  </si>
  <si>
    <t xml:space="preserve">     3.Καταθέσεις όψεως και προθεσμίας</t>
  </si>
  <si>
    <t>Γ. ΥΠΟΧΡΕΩΣΕΙΣ</t>
  </si>
  <si>
    <t xml:space="preserve">      6.Έπιπλα &amp; λοιπός εξοπλισμός</t>
  </si>
  <si>
    <t xml:space="preserve">   Ι.Αποθέματα</t>
  </si>
  <si>
    <t xml:space="preserve">       Σύνολο κυκλοφορούντος ενεργητικού (ΔΙ+ΔΙΙ+ΔΙV)</t>
  </si>
  <si>
    <t xml:space="preserve">      Μείον: Κόστος πωλήσεων</t>
  </si>
  <si>
    <t>IV.Aποθεματικά κεφάλαια</t>
  </si>
  <si>
    <t xml:space="preserve">     1.Τακτικό αποθεματικό</t>
  </si>
  <si>
    <t xml:space="preserve"> V.Αποτελέσματα εις νέο </t>
  </si>
  <si>
    <t xml:space="preserve">      3.Κτίρια και τεχνικά έργα</t>
  </si>
  <si>
    <t xml:space="preserve">         και λοιπός μηχανολογικός εξοπλισμός</t>
  </si>
  <si>
    <t xml:space="preserve">      5.Μεταφορικά μέσα</t>
  </si>
  <si>
    <t xml:space="preserve">     1.Καταβλημένο</t>
  </si>
  <si>
    <t xml:space="preserve">     4.Πρώτες &amp; βοηθητικές ύλες - Ανάλωσιμα</t>
  </si>
  <si>
    <t xml:space="preserve">        υλικά-Ανταλλ/κά &amp; είδη συσκευασίας</t>
  </si>
  <si>
    <t xml:space="preserve">   11.Χρεώστες διάφοροι</t>
  </si>
  <si>
    <t xml:space="preserve">     Υπόλοιπο κερδών χρήσεως εις νέο</t>
  </si>
  <si>
    <t xml:space="preserve">     προηγούμενων χρήσεων</t>
  </si>
  <si>
    <t>Η διάθεση των κερδών γίνεται ως εξής:</t>
  </si>
  <si>
    <t>(+):Υπόλοιπο αποτελεσμάτων (κερδών)</t>
  </si>
  <si>
    <t xml:space="preserve">      ΜΕΙΟΝ:  3.Χρεωστικοί τόκοι &amp; συναφή έξοδα</t>
  </si>
  <si>
    <t xml:space="preserve">        Σύνολο ακινητοποιήσεων (ΓΙΙ)</t>
  </si>
  <si>
    <t xml:space="preserve">        διατάξεων νόμων </t>
  </si>
  <si>
    <t xml:space="preserve">  Ι. Mετοχικό Κεφάλαιο </t>
  </si>
  <si>
    <t>A.MAE 38963/54/B/97/006</t>
  </si>
  <si>
    <t xml:space="preserve"> ΙΙΙ.Συμμετοχές &amp; άλλες μακροπρόθεσμες</t>
  </si>
  <si>
    <t xml:space="preserve">      χρηματοοικονομικές απαιτήσεις</t>
  </si>
  <si>
    <t xml:space="preserve">      7. Λοιπές μακροπρόθεσμες απαιτήσεις</t>
  </si>
  <si>
    <t xml:space="preserve">     5.Προκαταβολές για αγορές αποθεμάτων</t>
  </si>
  <si>
    <t xml:space="preserve">       Σύνολο πάγιου ενεργητικού (ΓΙΙ+ΓΙΙΙ)</t>
  </si>
  <si>
    <t xml:space="preserve">     Σύνολο ιδίων κεφαλαίων (ΑΙ+ΑΙV+AV)</t>
  </si>
  <si>
    <t>ΓΕΝΙΚΟ ΣΥΝΟΛΟ ΠΑΘΗΤΙΚΟΥ (Α+Γ)</t>
  </si>
  <si>
    <t xml:space="preserve">         Σύνολο υποχρεώσεων (ΓΙΙ)</t>
  </si>
  <si>
    <t xml:space="preserve">     ΠΛΕΟΝ:  1.Έσοδα συμμετοχών</t>
  </si>
  <si>
    <t>Ο ΔΙΕΥΘΥΝΩΝ ΣΥΜΒΟΥΛΟΣ</t>
  </si>
  <si>
    <t>ΞΕΝΟΦΩΝ ΚΟΧΛΙΑΔΗΣ</t>
  </si>
  <si>
    <t xml:space="preserve">     5.Βραχυπρ. απαιτήσεις κατά συνδ. επιχειρήσεων (Κ/Ξ)</t>
  </si>
  <si>
    <t xml:space="preserve">    11.Πιστωτές διάφοροι</t>
  </si>
  <si>
    <t xml:space="preserve">              Κέρδη προς διάθεση</t>
  </si>
  <si>
    <t xml:space="preserve">                      4.Πιστωτικοί τόκοι &amp; συναφή έσοδα</t>
  </si>
  <si>
    <t xml:space="preserve">     (μετοχές 45.000 των 29,35 ευρώ)</t>
  </si>
  <si>
    <t>8.  Υπόλοιπο κερδών εις νέο</t>
  </si>
  <si>
    <t xml:space="preserve">                            Ποσά σε ΕΥΡΩ</t>
  </si>
  <si>
    <t xml:space="preserve">                        3.Έξοδα λειτουργίας διαθέσεως</t>
  </si>
  <si>
    <t xml:space="preserve">      2α.Επιταγές πληρωτέες </t>
  </si>
  <si>
    <t xml:space="preserve"> ΓΕΝΙΚΟ ΣΥΝΟΛΟ ΕΝΕΡΓΗΤΙΚΟΥ (Γ+Δ+Ε)</t>
  </si>
  <si>
    <t xml:space="preserve">        ΜΕΙΟΝ: 1.Εκτακτα &amp; ανόργανα έξοδα</t>
  </si>
  <si>
    <t>"ΓΑΡΟΣ Α. - ΚΟΧΛΙΑΔΗΣ Ξ. - ΓΑΡΟΣ Χ." - ΟΔΟΜΠΕΤΟΝ Α.Τ.Ε.</t>
  </si>
  <si>
    <t>ΓΕΩΡΓΙΟΣ ΑΝΑΓΝΩΣΤΟΠΟΥΛΟΣ</t>
  </si>
  <si>
    <t>Α.Δ.Τ.  Ι 625465</t>
  </si>
  <si>
    <t>ΛΟΓΑΡΙΑΣΜΟΙ ΤΑΞΕΩΣ ΧΡΕΩΣΤΙΚΟΙ</t>
  </si>
  <si>
    <t>ΛΟΓΑΡΙΑΣΜΟΙ ΤΑΞΕΩΣ ΠΙΣΤΩΤΙΚΟΙ</t>
  </si>
  <si>
    <t xml:space="preserve">     4.Λοιποί λογαριασμοί τάξεως </t>
  </si>
  <si>
    <t xml:space="preserve">      3.Τράπεζες λογαριασμοί</t>
  </si>
  <si>
    <t xml:space="preserve">         βραχυπροθέσμων υποχρεώσεων</t>
  </si>
  <si>
    <t xml:space="preserve">     7.Απαιτήσεις κατά οργάνων διοικήσεως</t>
  </si>
  <si>
    <r>
      <t xml:space="preserve">ΣΗΜΕΙΩΣΗ: </t>
    </r>
    <r>
      <rPr>
        <sz val="9"/>
        <rFont val="Times New Roman Greek"/>
        <family val="0"/>
      </rPr>
      <t>Η τελευταία αναπροσαρμογή των ακινήτων έγινε στις 31.12.2008 σύμφωνα με τις διατάξεις του Ν. 2065/92.</t>
    </r>
  </si>
  <si>
    <t>χρήσεως 2013</t>
  </si>
  <si>
    <t>Ποσά προηγούμενης χρήσεως 2012</t>
  </si>
  <si>
    <t>Ποσά κλειόμενης χρήσεως 2013</t>
  </si>
  <si>
    <t>16η ΕΤΑΙΡΙΚΗ ΧΡΗΣΗ (1 ΙΑΝΟΥΑΡΙΟΥ - 31 ΔΕΚΕΜΒΡΙΟΥ 2013)</t>
  </si>
  <si>
    <t>ΙΣΟΛΟΓΙΣΜΟΣ ΤΗΣ 31ης ΔΕΚΕΜΒΡΙΟΥ 2013</t>
  </si>
  <si>
    <t>31ης ΔΕΚΕΜΒΡΙΟΥ 2013 (1 ΙΑΝΟΥΑΡΙΟΥ - 31 ΔΕΚΕΜΒΡΙΟΥ 2013)</t>
  </si>
  <si>
    <t xml:space="preserve">     1. Συμμετοχές σε συνδεμένες επιχειρήσεις</t>
  </si>
  <si>
    <t>1.Φόρος εισοδήματος</t>
  </si>
  <si>
    <t>Μείον:</t>
  </si>
  <si>
    <t>Καστοριά, 30 Απριλίου 2014</t>
  </si>
  <si>
    <t>3.Πρόσθετο μέρισμα</t>
  </si>
  <si>
    <t xml:space="preserve">    10.Μερίσματα πληρωτέα</t>
  </si>
  <si>
    <t xml:space="preserve">      Μερικά αποτελέσματα (κέρδη) εκμεταλλεύσεως</t>
  </si>
  <si>
    <t xml:space="preserve">     Ολικά αποτελέσματα (κέρδη) εκμεταλλεύσσεως</t>
  </si>
  <si>
    <t xml:space="preserve">       Οργανικά &amp; έκτακτα αποτελέσματα (κέρδη)</t>
  </si>
  <si>
    <t>ΚΑΘΑΡΑ ΑΠΟΤΕΛΕΣΜΑΤΑ (Κέρδη) ΧΡΗΣΕΩΣ προ φόρων</t>
  </si>
  <si>
    <t>Καθαρά αποτελέσματα (Κέρδη) χρήσεως</t>
  </si>
  <si>
    <t>(+):Αποθεματικά προς διάθεση</t>
  </si>
  <si>
    <t>2.Πρώτο Μέρισμα</t>
  </si>
  <si>
    <t>Θεσσαλονίκη, 4 Ιουνίου 2014</t>
  </si>
  <si>
    <t>1α.Φόρος αποθεματικών κερδών τεχνικ. και οικοδομ. επιχ.</t>
  </si>
  <si>
    <t>3α.Μέρισμα από κέρδη προηγούμενων χρήσεων</t>
  </si>
  <si>
    <t>6γ.Μέρισμα από διανομή αποθεματικών τεχνικών</t>
  </si>
  <si>
    <t xml:space="preserve">     και οικοδομικών επιχειρήσεων</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</si>
</sst>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 &quot;€&quot;"/>
    <numFmt numFmtId="173" formatCode="#,##0.00\ _€"/>
    <numFmt numFmtId="174" formatCode="#,##0.00_ ;[Red]\-#,##0.00\ "/>
    <numFmt numFmtId="175" formatCode="#,##0.00;\(#,##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quot; - &quot;"/>
    <numFmt numFmtId="185" formatCode="\ #,##0;\ #,##0;\ &quot;-&quot;\ "/>
    <numFmt numFmtId="186" formatCode="#,##0;\(#,##0\);&quot; - &quot;"/>
    <numFmt numFmtId="187" formatCode="&quot;Ναι&quot;;&quot;Ναι&quot;;&quot;'Οχι&quot;"/>
    <numFmt numFmtId="188" formatCode="&quot;Αληθές&quot;;&quot;Αληθές&quot;;&quot;Ψευδές&quot;"/>
    <numFmt numFmtId="189" formatCode="&quot;Ενεργοποίηση&quot;;&quot;Ενεργοποίηση&quot;;&quot;Απενεργοποίηση&quot;"/>
    <numFmt numFmtId="190" formatCode="[$€-2]\ #,##0.00_);[Red]\([$€-2]\ #,##0.00\)"/>
    <numFmt numFmtId="191" formatCode="#,##0.00_ ;\-#,##0.00\ "/>
    <numFmt numFmtId="192" formatCode="[$-408]h:mm:ss\ AM/PM"/>
    <numFmt numFmtId="193" formatCode="[$-408]dddd\,\ d\ mmmm\ yyyy"/>
    <numFmt numFmtId="194" formatCode="#,##0.0000"/>
    <numFmt numFmtId="195" formatCode="#,##0.00\ [$€];[Red]\-#,##0.00\ [$€]"/>
  </numFmts>
  <fonts count="41">
    <font>
      <sz val="10"/>
      <name val="MS Sans Serif"/>
      <family val="0"/>
    </font>
    <font>
      <b/>
      <sz val="10"/>
      <name val="MS Sans Serif"/>
      <family val="0"/>
    </font>
    <font>
      <i/>
      <sz val="10"/>
      <name val="MS Sans Serif"/>
      <family val="0"/>
    </font>
    <font>
      <b/>
      <i/>
      <sz val="10"/>
      <name val="MS Sans Serif"/>
      <family val="0"/>
    </font>
    <font>
      <sz val="8"/>
      <name val="MS Sans Serif"/>
      <family val="2"/>
    </font>
    <font>
      <sz val="8"/>
      <name val="MS Serif"/>
      <family val="1"/>
    </font>
    <font>
      <sz val="9"/>
      <name val="Times New Roman Greek"/>
      <family val="1"/>
    </font>
    <font>
      <b/>
      <sz val="9"/>
      <name val="Times New Roman Greek"/>
      <family val="1"/>
    </font>
    <font>
      <b/>
      <sz val="18"/>
      <name val="Times New Roman Greek"/>
      <family val="1"/>
    </font>
    <font>
      <b/>
      <sz val="11"/>
      <name val="Times New Roman Greek"/>
      <family val="0"/>
    </font>
    <font>
      <sz val="10"/>
      <name val="Times New Roman Greek"/>
      <family val="1"/>
    </font>
    <font>
      <sz val="9"/>
      <name val="Times New Roman"/>
      <family val="1"/>
    </font>
    <font>
      <sz val="9"/>
      <name val="Arial Greek"/>
      <family val="2"/>
    </font>
    <font>
      <b/>
      <sz val="9"/>
      <name val="Arial Greek"/>
      <family val="2"/>
    </font>
    <font>
      <sz val="10"/>
      <name val="Arial"/>
      <family val="2"/>
    </font>
    <font>
      <u val="single"/>
      <sz val="10"/>
      <color indexed="12"/>
      <name val="MS Sans Serif"/>
      <family val="0"/>
    </font>
    <font>
      <u val="single"/>
      <sz val="10"/>
      <color indexed="36"/>
      <name val="MS Sans Serif"/>
      <family val="0"/>
    </font>
    <font>
      <sz val="9"/>
      <name val="MS Sans Serif"/>
      <family val="2"/>
    </font>
    <font>
      <sz val="9"/>
      <name val="MS Serif"/>
      <family val="1"/>
    </font>
    <font>
      <sz val="11"/>
      <name val="Arial Greek"/>
      <family val="0"/>
    </font>
    <font>
      <sz val="9"/>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MS Sans Serif"/>
      <family val="2"/>
    </font>
    <font>
      <sz val="9"/>
      <color indexed="8"/>
      <name val="Times New Roman"/>
      <family val="1"/>
    </font>
    <font>
      <b/>
      <sz val="9"/>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95" fontId="0" fillId="0" borderId="0" applyFont="0" applyFill="0" applyBorder="0" applyAlignment="0" applyProtection="0"/>
    <xf numFmtId="0" fontId="0" fillId="0" borderId="0">
      <alignment/>
      <protection/>
    </xf>
    <xf numFmtId="0" fontId="12" fillId="0" borderId="0">
      <alignment/>
      <protection/>
    </xf>
    <xf numFmtId="0" fontId="19" fillId="0" borderId="0">
      <alignment/>
      <protection/>
    </xf>
    <xf numFmtId="40" fontId="0" fillId="0" borderId="0" applyFont="0" applyFill="0" applyBorder="0" applyAlignment="0" applyProtection="0"/>
    <xf numFmtId="38" fontId="0" fillId="0" borderId="0" applyFont="0" applyFill="0" applyBorder="0" applyAlignment="0" applyProtection="0"/>
    <xf numFmtId="0" fontId="23" fillId="7" borderId="1" applyNumberFormat="0" applyAlignment="0" applyProtection="0"/>
    <xf numFmtId="0" fontId="24" fillId="16" borderId="2" applyNumberFormat="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5" fillId="21"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14" fillId="0" borderId="0">
      <alignment/>
      <protection/>
    </xf>
    <xf numFmtId="0" fontId="14" fillId="0" borderId="0">
      <alignment/>
      <protection/>
    </xf>
    <xf numFmtId="167" fontId="0" fillId="0" borderId="0" applyFont="0" applyFill="0" applyBorder="0" applyAlignment="0" applyProtection="0"/>
    <xf numFmtId="165" fontId="0" fillId="0" borderId="0" applyFont="0" applyFill="0" applyBorder="0" applyAlignment="0" applyProtection="0"/>
    <xf numFmtId="0" fontId="32" fillId="2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3" borderId="7" applyNumberFormat="0" applyFont="0" applyAlignment="0" applyProtection="0"/>
    <xf numFmtId="0" fontId="34" fillId="0" borderId="8"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7" fillId="21" borderId="1" applyNumberFormat="0" applyAlignment="0" applyProtection="0"/>
  </cellStyleXfs>
  <cellXfs count="83">
    <xf numFmtId="0" fontId="0" fillId="0" borderId="0" xfId="0" applyAlignment="1">
      <alignment/>
    </xf>
    <xf numFmtId="3" fontId="12" fillId="0" borderId="0" xfId="35" applyNumberFormat="1" applyFont="1" applyFill="1" applyBorder="1" applyProtection="1">
      <alignment/>
      <protection hidden="1"/>
    </xf>
    <xf numFmtId="4" fontId="12" fillId="0" borderId="0" xfId="35" applyNumberFormat="1" applyFont="1" applyFill="1" applyBorder="1" applyProtection="1">
      <alignment/>
      <protection hidden="1"/>
    </xf>
    <xf numFmtId="4" fontId="12" fillId="0" borderId="0" xfId="0" applyNumberFormat="1" applyFont="1" applyFill="1" applyBorder="1" applyAlignment="1" applyProtection="1">
      <alignment/>
      <protection hidden="1"/>
    </xf>
    <xf numFmtId="4" fontId="13" fillId="0" borderId="0" xfId="35" applyNumberFormat="1" applyFont="1" applyFill="1" applyBorder="1" applyProtection="1">
      <alignment/>
      <protection hidden="1"/>
    </xf>
    <xf numFmtId="4" fontId="6" fillId="0" borderId="0" xfId="0" applyNumberFormat="1" applyFont="1" applyFill="1" applyBorder="1" applyAlignment="1">
      <alignment horizontal="right"/>
    </xf>
    <xf numFmtId="4" fontId="10" fillId="0" borderId="0" xfId="0" applyNumberFormat="1" applyFont="1" applyFill="1" applyAlignment="1">
      <alignment/>
    </xf>
    <xf numFmtId="41" fontId="6" fillId="0" borderId="0" xfId="0" applyNumberFormat="1" applyFont="1" applyFill="1" applyBorder="1" applyAlignment="1">
      <alignment horizontal="center"/>
    </xf>
    <xf numFmtId="3" fontId="6" fillId="0" borderId="0" xfId="0" applyNumberFormat="1" applyFont="1" applyFill="1" applyBorder="1" applyAlignment="1">
      <alignment/>
    </xf>
    <xf numFmtId="4" fontId="6" fillId="0" borderId="10" xfId="0" applyNumberFormat="1" applyFont="1" applyFill="1" applyBorder="1" applyAlignment="1">
      <alignment horizontal="right"/>
    </xf>
    <xf numFmtId="4" fontId="6" fillId="0" borderId="0" xfId="0" applyNumberFormat="1" applyFont="1" applyFill="1" applyBorder="1" applyAlignment="1">
      <alignment horizontal="center"/>
    </xf>
    <xf numFmtId="191" fontId="6" fillId="0" borderId="0" xfId="0" applyNumberFormat="1" applyFont="1" applyFill="1" applyBorder="1" applyAlignment="1">
      <alignment horizontal="right"/>
    </xf>
    <xf numFmtId="4" fontId="6" fillId="0" borderId="10" xfId="0" applyNumberFormat="1" applyFont="1" applyFill="1" applyBorder="1" applyAlignment="1">
      <alignment horizontal="center"/>
    </xf>
    <xf numFmtId="3" fontId="7" fillId="0" borderId="0" xfId="0" applyNumberFormat="1" applyFont="1" applyFill="1" applyAlignment="1">
      <alignment/>
    </xf>
    <xf numFmtId="4" fontId="6" fillId="0" borderId="0" xfId="0" applyNumberFormat="1" applyFont="1" applyFill="1" applyAlignment="1">
      <alignment/>
    </xf>
    <xf numFmtId="4" fontId="6" fillId="0" borderId="0" xfId="0" applyNumberFormat="1" applyFont="1" applyFill="1" applyBorder="1" applyAlignment="1">
      <alignment/>
    </xf>
    <xf numFmtId="3" fontId="6" fillId="0" borderId="0" xfId="0" applyNumberFormat="1" applyFont="1" applyFill="1" applyAlignment="1">
      <alignment/>
    </xf>
    <xf numFmtId="0" fontId="0" fillId="0" borderId="0" xfId="0" applyFill="1" applyAlignment="1">
      <alignment/>
    </xf>
    <xf numFmtId="3" fontId="6" fillId="0" borderId="0" xfId="0" applyNumberFormat="1" applyFont="1" applyFill="1" applyAlignment="1">
      <alignment horizontal="center"/>
    </xf>
    <xf numFmtId="4" fontId="6" fillId="0" borderId="11" xfId="0" applyNumberFormat="1" applyFont="1" applyFill="1" applyBorder="1" applyAlignment="1">
      <alignment/>
    </xf>
    <xf numFmtId="4" fontId="6" fillId="0" borderId="10" xfId="0" applyNumberFormat="1" applyFont="1" applyFill="1" applyBorder="1" applyAlignment="1">
      <alignment/>
    </xf>
    <xf numFmtId="3" fontId="8" fillId="0" borderId="0" xfId="0" applyNumberFormat="1" applyFont="1" applyFill="1" applyAlignment="1">
      <alignment horizontal="centerContinuous"/>
    </xf>
    <xf numFmtId="3" fontId="7" fillId="0" borderId="0" xfId="0" applyNumberFormat="1" applyFont="1" applyFill="1" applyAlignment="1">
      <alignment horizontal="centerContinuous"/>
    </xf>
    <xf numFmtId="3" fontId="6" fillId="0" borderId="0" xfId="0" applyNumberFormat="1" applyFont="1" applyFill="1" applyAlignment="1">
      <alignment horizontal="centerContinuous"/>
    </xf>
    <xf numFmtId="0" fontId="4" fillId="0" borderId="0" xfId="0" applyFont="1" applyFill="1" applyAlignment="1">
      <alignment/>
    </xf>
    <xf numFmtId="3" fontId="9" fillId="0" borderId="0" xfId="0" applyNumberFormat="1" applyFont="1" applyFill="1" applyAlignment="1">
      <alignment horizontal="centerContinuous"/>
    </xf>
    <xf numFmtId="3" fontId="7" fillId="0" borderId="0" xfId="0" applyNumberFormat="1" applyFont="1" applyFill="1" applyAlignment="1">
      <alignment horizontal="left"/>
    </xf>
    <xf numFmtId="3" fontId="7" fillId="0" borderId="0" xfId="0" applyNumberFormat="1" applyFont="1" applyFill="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horizontal="center"/>
    </xf>
    <xf numFmtId="0" fontId="17" fillId="0" borderId="0" xfId="0" applyFont="1" applyFill="1" applyAlignment="1">
      <alignment/>
    </xf>
    <xf numFmtId="3" fontId="6" fillId="0" borderId="0" xfId="0" applyNumberFormat="1" applyFont="1" applyFill="1" applyAlignment="1">
      <alignment horizontal="right"/>
    </xf>
    <xf numFmtId="4" fontId="6" fillId="0" borderId="0" xfId="0" applyNumberFormat="1" applyFont="1" applyFill="1" applyAlignment="1">
      <alignment horizontal="center"/>
    </xf>
    <xf numFmtId="4" fontId="6" fillId="0" borderId="12" xfId="0" applyNumberFormat="1" applyFont="1" applyFill="1" applyBorder="1" applyAlignment="1">
      <alignment/>
    </xf>
    <xf numFmtId="3" fontId="17" fillId="0" borderId="0" xfId="0" applyNumberFormat="1" applyFont="1" applyFill="1" applyAlignment="1">
      <alignment/>
    </xf>
    <xf numFmtId="4" fontId="4" fillId="0" borderId="0" xfId="0" applyNumberFormat="1" applyFont="1" applyFill="1" applyAlignment="1">
      <alignment/>
    </xf>
    <xf numFmtId="4" fontId="6" fillId="0" borderId="13" xfId="0" applyNumberFormat="1" applyFont="1" applyFill="1" applyBorder="1" applyAlignment="1">
      <alignment/>
    </xf>
    <xf numFmtId="4" fontId="6" fillId="0" borderId="12" xfId="0" applyNumberFormat="1" applyFont="1" applyFill="1" applyBorder="1" applyAlignment="1">
      <alignment horizontal="right"/>
    </xf>
    <xf numFmtId="4" fontId="6" fillId="0" borderId="14" xfId="0" applyNumberFormat="1" applyFont="1" applyFill="1" applyBorder="1" applyAlignment="1">
      <alignment/>
    </xf>
    <xf numFmtId="175" fontId="6" fillId="0" borderId="12" xfId="0" applyNumberFormat="1" applyFont="1" applyFill="1" applyBorder="1" applyAlignment="1">
      <alignment horizontal="right"/>
    </xf>
    <xf numFmtId="4" fontId="11" fillId="0" borderId="0" xfId="0" applyNumberFormat="1" applyFont="1" applyFill="1" applyAlignment="1">
      <alignment/>
    </xf>
    <xf numFmtId="4" fontId="11" fillId="0" borderId="0" xfId="0" applyNumberFormat="1" applyFont="1" applyFill="1" applyBorder="1" applyAlignment="1">
      <alignment horizontal="right"/>
    </xf>
    <xf numFmtId="0" fontId="6" fillId="0" borderId="0" xfId="0" applyFont="1" applyFill="1" applyAlignment="1">
      <alignment/>
    </xf>
    <xf numFmtId="0" fontId="0" fillId="0" borderId="0" xfId="0" applyFont="1" applyFill="1" applyAlignment="1">
      <alignment/>
    </xf>
    <xf numFmtId="4" fontId="17" fillId="0" borderId="0" xfId="0" applyNumberFormat="1" applyFont="1" applyFill="1" applyAlignment="1">
      <alignment/>
    </xf>
    <xf numFmtId="3" fontId="6" fillId="0" borderId="0" xfId="0" applyNumberFormat="1" applyFont="1" applyFill="1" applyAlignment="1">
      <alignment/>
    </xf>
    <xf numFmtId="3" fontId="4" fillId="0" borderId="0" xfId="0" applyNumberFormat="1" applyFont="1" applyFill="1" applyAlignment="1">
      <alignment/>
    </xf>
    <xf numFmtId="4" fontId="6" fillId="0" borderId="0" xfId="0" applyNumberFormat="1" applyFont="1" applyFill="1" applyAlignment="1">
      <alignment horizontal="right"/>
    </xf>
    <xf numFmtId="37" fontId="5" fillId="0" borderId="0" xfId="0" applyNumberFormat="1" applyFont="1" applyFill="1" applyBorder="1" applyAlignment="1">
      <alignment/>
    </xf>
    <xf numFmtId="175" fontId="6" fillId="0" borderId="14" xfId="0" applyNumberFormat="1" applyFont="1" applyFill="1" applyBorder="1" applyAlignment="1">
      <alignment horizontal="right"/>
    </xf>
    <xf numFmtId="175" fontId="6" fillId="0" borderId="0" xfId="0" applyNumberFormat="1" applyFont="1" applyFill="1" applyBorder="1" applyAlignment="1">
      <alignment horizontal="right"/>
    </xf>
    <xf numFmtId="4" fontId="6" fillId="0" borderId="14" xfId="0" applyNumberFormat="1" applyFont="1" applyFill="1" applyBorder="1" applyAlignment="1">
      <alignment horizontal="right"/>
    </xf>
    <xf numFmtId="175" fontId="6" fillId="0" borderId="13" xfId="0" applyNumberFormat="1" applyFont="1" applyFill="1" applyBorder="1" applyAlignment="1">
      <alignment horizontal="right"/>
    </xf>
    <xf numFmtId="175" fontId="6" fillId="0" borderId="10" xfId="0" applyNumberFormat="1" applyFont="1" applyFill="1" applyBorder="1" applyAlignment="1">
      <alignment horizontal="right"/>
    </xf>
    <xf numFmtId="3" fontId="6" fillId="0" borderId="0" xfId="0" applyNumberFormat="1" applyFont="1" applyFill="1" applyAlignment="1">
      <alignment/>
    </xf>
    <xf numFmtId="3" fontId="0" fillId="0" borderId="0" xfId="0" applyNumberFormat="1" applyFill="1" applyAlignment="1">
      <alignment/>
    </xf>
    <xf numFmtId="4" fontId="6" fillId="0" borderId="13" xfId="0" applyNumberFormat="1" applyFont="1" applyFill="1" applyBorder="1" applyAlignment="1">
      <alignment horizontal="right"/>
    </xf>
    <xf numFmtId="0" fontId="4" fillId="0" borderId="0" xfId="0" applyFont="1" applyFill="1" applyAlignment="1">
      <alignment horizontal="center"/>
    </xf>
    <xf numFmtId="0" fontId="5" fillId="0" borderId="0" xfId="0" applyFont="1" applyFill="1" applyAlignment="1">
      <alignment/>
    </xf>
    <xf numFmtId="4" fontId="10" fillId="0" borderId="0" xfId="0" applyNumberFormat="1" applyFont="1" applyFill="1" applyAlignment="1">
      <alignment/>
    </xf>
    <xf numFmtId="4" fontId="10" fillId="0" borderId="0" xfId="0" applyNumberFormat="1" applyFont="1" applyFill="1" applyBorder="1" applyAlignment="1">
      <alignment/>
    </xf>
    <xf numFmtId="4" fontId="10" fillId="0" borderId="0" xfId="0" applyNumberFormat="1" applyFont="1" applyFill="1" applyBorder="1" applyAlignment="1">
      <alignment horizontal="right"/>
    </xf>
    <xf numFmtId="0" fontId="11" fillId="0" borderId="0" xfId="0" applyFont="1" applyFill="1" applyAlignment="1">
      <alignment horizontal="centerContinuous"/>
    </xf>
    <xf numFmtId="0" fontId="0" fillId="0" borderId="0" xfId="0" applyFill="1" applyAlignment="1">
      <alignment horizontal="centerContinuous"/>
    </xf>
    <xf numFmtId="3" fontId="0" fillId="0" borderId="0" xfId="0" applyNumberFormat="1" applyFill="1" applyAlignment="1">
      <alignment horizontal="centerContinuous"/>
    </xf>
    <xf numFmtId="174" fontId="11" fillId="0" borderId="0" xfId="0" applyNumberFormat="1" applyFont="1" applyFill="1" applyBorder="1" applyAlignment="1">
      <alignment horizontal="centerContinuous"/>
    </xf>
    <xf numFmtId="3" fontId="11" fillId="0" borderId="0" xfId="0" applyNumberFormat="1" applyFont="1" applyFill="1" applyAlignment="1">
      <alignment horizontal="centerContinuous"/>
    </xf>
    <xf numFmtId="37" fontId="11" fillId="0" borderId="0" xfId="0" applyNumberFormat="1" applyFont="1" applyFill="1" applyAlignment="1">
      <alignment horizontal="centerContinuous"/>
    </xf>
    <xf numFmtId="37" fontId="18" fillId="0" borderId="0" xfId="0" applyNumberFormat="1" applyFont="1" applyFill="1" applyAlignment="1">
      <alignment/>
    </xf>
    <xf numFmtId="0" fontId="0" fillId="0" borderId="0" xfId="0" applyNumberFormat="1" applyFill="1" applyAlignment="1">
      <alignment/>
    </xf>
    <xf numFmtId="0" fontId="11" fillId="0" borderId="0" xfId="36" applyFont="1" applyFill="1" applyBorder="1">
      <alignment/>
      <protection/>
    </xf>
    <xf numFmtId="175" fontId="6" fillId="0" borderId="10" xfId="0" applyNumberFormat="1" applyFont="1" applyFill="1" applyBorder="1" applyAlignment="1">
      <alignment horizontal="center"/>
    </xf>
    <xf numFmtId="4" fontId="0" fillId="0" borderId="0" xfId="0" applyNumberFormat="1" applyFont="1" applyFill="1" applyAlignment="1">
      <alignment/>
    </xf>
    <xf numFmtId="0" fontId="6" fillId="0" borderId="0" xfId="0" applyFont="1" applyFill="1" applyBorder="1" applyAlignment="1">
      <alignment horizontal="center"/>
    </xf>
    <xf numFmtId="4" fontId="11" fillId="0" borderId="0" xfId="0" applyNumberFormat="1" applyFont="1" applyFill="1" applyAlignment="1">
      <alignment horizontal="center"/>
    </xf>
    <xf numFmtId="175" fontId="6" fillId="0" borderId="12" xfId="0" applyNumberFormat="1" applyFont="1" applyFill="1" applyBorder="1" applyAlignment="1">
      <alignment horizontal="center"/>
    </xf>
    <xf numFmtId="4" fontId="11" fillId="0" borderId="0" xfId="0" applyNumberFormat="1" applyFont="1" applyFill="1" applyAlignment="1">
      <alignment horizontal="right"/>
    </xf>
    <xf numFmtId="4" fontId="20" fillId="0" borderId="0" xfId="0" applyNumberFormat="1" applyFont="1" applyFill="1" applyAlignment="1">
      <alignment/>
    </xf>
    <xf numFmtId="3" fontId="20" fillId="0" borderId="0" xfId="0" applyNumberFormat="1" applyFont="1" applyFill="1" applyAlignment="1">
      <alignment/>
    </xf>
    <xf numFmtId="4" fontId="0" fillId="0" borderId="0" xfId="0" applyNumberFormat="1" applyFill="1" applyAlignment="1">
      <alignment/>
    </xf>
    <xf numFmtId="2" fontId="0" fillId="0" borderId="0" xfId="0" applyNumberFormat="1" applyFill="1" applyAlignment="1">
      <alignment/>
    </xf>
    <xf numFmtId="3" fontId="7" fillId="0" borderId="0" xfId="0" applyNumberFormat="1" applyFont="1" applyFill="1" applyAlignment="1">
      <alignment horizontal="center"/>
    </xf>
    <xf numFmtId="3" fontId="6" fillId="0" borderId="0" xfId="0" applyNumberFormat="1" applyFont="1" applyFill="1" applyAlignment="1">
      <alignment horizontal="center"/>
    </xf>
  </cellXfs>
  <cellStyles count="55">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Normal_Ισολογισμός Οδομπετον 2012" xfId="34"/>
    <cellStyle name="Normal_ΙΣΟΛΟΓΙΣΝΟΣ ΧΡΗΣΕΩΣ 1996" xfId="35"/>
    <cellStyle name="Βασικό_Ισολογισμος 01" xfId="36"/>
    <cellStyle name="Comma" xfId="37"/>
    <cellStyle name="Comma [0]" xfId="38"/>
    <cellStyle name="Εισαγωγή" xfId="39"/>
    <cellStyle name="Έλεγχος κελιού" xfId="40"/>
    <cellStyle name="Έμφαση1" xfId="41"/>
    <cellStyle name="Έμφαση2" xfId="42"/>
    <cellStyle name="Έμφαση3" xfId="43"/>
    <cellStyle name="Έμφαση4" xfId="44"/>
    <cellStyle name="Έμφαση5" xfId="45"/>
    <cellStyle name="Έμφαση6" xfId="46"/>
    <cellStyle name="Έξοδος" xfId="47"/>
    <cellStyle name="Επεξηγηματικό κείμενο" xfId="48"/>
    <cellStyle name="Επικεφαλίδα 1" xfId="49"/>
    <cellStyle name="Επικεφαλίδα 2" xfId="50"/>
    <cellStyle name="Επικεφαλίδα 3" xfId="51"/>
    <cellStyle name="Επικεφαλίδα 4" xfId="52"/>
    <cellStyle name="Κακό" xfId="53"/>
    <cellStyle name="Καλό" xfId="54"/>
    <cellStyle name="Κανονικό 2" xfId="55"/>
    <cellStyle name="Κανονικό 3" xfId="56"/>
    <cellStyle name="Currency" xfId="57"/>
    <cellStyle name="Currency [0]" xfId="58"/>
    <cellStyle name="Ουδέτερο" xfId="59"/>
    <cellStyle name="Percent" xfId="60"/>
    <cellStyle name="Προειδοποιητικό κείμενο" xfId="61"/>
    <cellStyle name="Σημείωση" xfId="62"/>
    <cellStyle name="Συνδεδεμένο κελί" xfId="63"/>
    <cellStyle name="Σύνολο" xfId="64"/>
    <cellStyle name="Τίτλος" xfId="65"/>
    <cellStyle name="Hyperlink" xfId="66"/>
    <cellStyle name="Followed Hyperlink" xfId="67"/>
    <cellStyle name="Υπολογισμός"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95</xdr:row>
      <xdr:rowOff>66675</xdr:rowOff>
    </xdr:from>
    <xdr:to>
      <xdr:col>19</xdr:col>
      <xdr:colOff>571500</xdr:colOff>
      <xdr:row>129</xdr:row>
      <xdr:rowOff>123825</xdr:rowOff>
    </xdr:to>
    <xdr:sp>
      <xdr:nvSpPr>
        <xdr:cNvPr id="1" name="Text 1"/>
        <xdr:cNvSpPr txBox="1">
          <a:spLocks noChangeArrowheads="1"/>
        </xdr:cNvSpPr>
      </xdr:nvSpPr>
      <xdr:spPr>
        <a:xfrm>
          <a:off x="0" y="15087600"/>
          <a:ext cx="10963275" cy="5238750"/>
        </a:xfrm>
        <a:prstGeom prst="rect">
          <a:avLst/>
        </a:prstGeom>
        <a:solidFill>
          <a:srgbClr val="FFFFFF"/>
        </a:solidFill>
        <a:ln w="1" cmpd="sng">
          <a:noFill/>
        </a:ln>
      </xdr:spPr>
      <xdr:txBody>
        <a:bodyPr vertOverflow="clip" wrap="square" lIns="27432" tIns="22860" rIns="27432" bIns="22860"/>
        <a:p>
          <a:pPr algn="just">
            <a:defRPr/>
          </a:pPr>
          <a:r>
            <a:rPr lang="en-US" cap="none" sz="1000" b="0" i="0" u="none" baseline="0">
              <a:solidFill>
                <a:srgbClr val="000000"/>
              </a:solidFill>
              <a:latin typeface="MS Sans Serif"/>
              <a:ea typeface="MS Sans Serif"/>
              <a:cs typeface="MS Sans Serif"/>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ΕΚΘΕΣΗ ΕΛΕΓΧΟΥ ΑΝΕΞΑΡΤΗΤΟΥ ΟΡΚΩΤΟΥ ΕΛΕΓΚΤΗ ΛΟΓΙΣΤΗ
</a:t>
          </a:r>
          <a:r>
            <a:rPr lang="en-US" cap="none" sz="900" b="1" i="0" u="none" baseline="0">
              <a:solidFill>
                <a:srgbClr val="000000"/>
              </a:solidFill>
              <a:latin typeface="Times New Roman"/>
              <a:ea typeface="Times New Roman"/>
              <a:cs typeface="Times New Roman"/>
            </a:rPr>
            <a:t>                                                                     Προς τους κ.κ. Μετόχους της Ανώνυμης Τεχνικής Εταιρίας "ΓΑΡΟΣ Α. - ΚΟΧΛΙΑΔΗΣ Ξ. - ΓΑΡΟΣ Χ." - ΟΔΟΜΠΕΤΟΝ Α.Τ.Ε.</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Έκθεση  επί των Οικονομικών  Καταστάσεων</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Ελέγξαμε τις ανωτέρω Οικονομικές Καταστάσεις της Ανώνυμης Τεχνικής Εταιρίας "ΓΑΡΟΣ Α. - ΚΟΧΛΙΑΔΗΣ Ξ. - ΓΑΡΟΣ Χ." - ΟΔΟΜΠΕΤΟΝ Α.Τ.Ε., οι οποίες αποτελούνται από τον ισολογισμό της 31ης Δεκεμβρίου 2013,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900" b="1" i="0" u="none" baseline="0">
              <a:solidFill>
                <a:srgbClr val="000000"/>
              </a:solidFill>
              <a:latin typeface="Times New Roman"/>
              <a:ea typeface="Times New Roman"/>
              <a:cs typeface="Times New Roman"/>
            </a:rPr>
            <a:t>Ευθύνη της Διοίκησης για τις Οικονομικές Καταστάσεις
</a:t>
          </a:r>
          <a:r>
            <a:rPr lang="en-US" cap="none" sz="900" b="0" i="0" u="none" baseline="0">
              <a:solidFill>
                <a:srgbClr val="000000"/>
              </a:solidFill>
              <a:latin typeface="Times New Roman"/>
              <a:ea typeface="Times New Roman"/>
              <a:cs typeface="Times New Roman"/>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42α έως και 43γ του κωδ.Ν.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a:t>
          </a:r>
          <a:r>
            <a:rPr lang="en-US" cap="none" sz="900" b="1"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Ευθύνη του Ελεγκτή
</a:t>
          </a:r>
          <a:r>
            <a:rPr lang="en-US" cap="none" sz="900" b="0" i="0" u="none" baseline="0">
              <a:solidFill>
                <a:srgbClr val="000000"/>
              </a:solidFill>
              <a:latin typeface="Times New Roman"/>
              <a:ea typeface="Times New Roman"/>
              <a:cs typeface="Times New Roman"/>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900" b="0" i="0" u="none" baseline="0">
              <a:solidFill>
                <a:srgbClr val="000000"/>
              </a:solidFill>
              <a:latin typeface="Times New Roman"/>
              <a:ea typeface="Times New Roman"/>
              <a:cs typeface="Times New Roman"/>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900" b="1" i="0" u="none" baseline="0">
              <a:solidFill>
                <a:srgbClr val="000000"/>
              </a:solidFill>
              <a:latin typeface="Times New Roman"/>
              <a:ea typeface="Times New Roman"/>
              <a:cs typeface="Times New Roman"/>
            </a:rPr>
            <a:t>Βάση για Γνώμη με Επιφύλαξη</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Από τον έλεγχό μας προέκυψαν τα εξής: </a:t>
          </a:r>
          <a:r>
            <a:rPr lang="en-US" cap="none" sz="900" b="1" i="0" u="none" baseline="0">
              <a:solidFill>
                <a:srgbClr val="000000"/>
              </a:solidFill>
              <a:latin typeface="Times New Roman"/>
              <a:ea typeface="Times New Roman"/>
              <a:cs typeface="Times New Roman"/>
            </a:rPr>
            <a:t>1) </a:t>
          </a:r>
          <a:r>
            <a:rPr lang="en-US" cap="none" sz="900" b="0" i="0" u="none" baseline="0">
              <a:solidFill>
                <a:srgbClr val="000000"/>
              </a:solidFill>
              <a:latin typeface="Times New Roman"/>
              <a:ea typeface="Times New Roman"/>
              <a:cs typeface="Times New Roman"/>
            </a:rPr>
            <a:t>Στις απαιτήσεις από πελάτες περιλαμβάνονται και απαιτήσεις σε καθυστέρηση από την προηγούμενη χρήση ποσού ευρώ 600.000 περίπου. Κατά παρέκκλιση των λογιστικών αρχών, που προβλέπονται από την Ελληνική Νομοθεσία (κωδ. Ν. 2190/1920 και ΕΓΛΣ), δεν έχει σχηματιστεί σχετική πρόβλεψη. Κατά την εκτίμησή μας για την κάλυψη ζημιών από τη μη ρευστοποίηση μέρους των απαιτήσεων αυτών έπρεπε να έχει σχηματιστεί πρόβλεψη ποσού ευρώ 420.000. Λόγω του μη σχηματισμού της πρόβλεψης αυτής, η αξία των απαιτήσεων από πελάτες και τα Ίδια Κεφάλαια εμφανίζονται αυξημένα κατά ευρώ 420.000 και τα αποτελέσματα της τρέχουσας και της προηγούμενης χρήσης αυξημένα κατά 190.000 και 30.000 αντίστοιχα. </a:t>
          </a:r>
          <a:r>
            <a:rPr lang="en-US" cap="none" sz="900" b="1" i="0" u="none" baseline="0">
              <a:solidFill>
                <a:srgbClr val="000000"/>
              </a:solidFill>
              <a:latin typeface="Times New Roman"/>
              <a:ea typeface="Times New Roman"/>
              <a:cs typeface="Times New Roman"/>
            </a:rPr>
            <a:t>2) </a:t>
          </a:r>
          <a:r>
            <a:rPr lang="en-US" cap="none" sz="900" b="0" i="0" u="none" baseline="0">
              <a:solidFill>
                <a:srgbClr val="000000"/>
              </a:solidFill>
              <a:latin typeface="Times New Roman"/>
              <a:ea typeface="Times New Roman"/>
              <a:cs typeface="Times New Roman"/>
            </a:rPr>
            <a:t>Οι φορολογικές υποχρεώσεις της εταιρίας δεν έχουν εξεταστεί από τις φορολογικές αρχές για τις χρήσεις 2007 ως και 2013. Ως εκ τούτου τα φορολογικά αποτελέσματα των χρήσεων δεν έχουν καταστεί οριστικά. Η εταιρία δεν έχει προβεί σε εκτίμηση των πρόσθετων φόρων και των προσαυξήσεων που πιθανόν να καταλογιστούν σε μελλοντικό φορολογικό έλεγχο και δεν έχει σχηματίσει σχετική πρόβλεψη για αυτή την ενδεχόμενη υποχρέωση. Από τον έλεγχο μας, δεν έχουμε αποκτήσει εύλογη διασφάλιση σχετικά με την εκτίμηση του ύψους της πρόβλεψης που τυχόν απαιτείται. 
</a:t>
          </a:r>
          <a:r>
            <a:rPr lang="en-US" cap="none" sz="900" b="1" i="0" u="none" baseline="0">
              <a:solidFill>
                <a:srgbClr val="000000"/>
              </a:solidFill>
              <a:latin typeface="Times New Roman"/>
              <a:ea typeface="Times New Roman"/>
              <a:cs typeface="Times New Roman"/>
            </a:rPr>
            <a:t>Γνώμη</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Κατά τη γνώμη μας, εκτός από τις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Ανώνυμης Τεχνικής Εταιρίας "ΓΑΡΟΣ Α. - ΚΟΧΛΙΑΔΗΣ Ξ. - ΓΑΡΟΣ Χ." - ΟΔΟΜΠΕΤΟΝ Α.Τ.Ε. κατά την 31η Δεκεμβρίου 2013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42α έως και 43γ του κωδ.Ν. 2190/1920.
</a:t>
          </a:r>
          <a:r>
            <a:rPr lang="en-US" cap="none" sz="900" b="1" i="0" u="none" baseline="0">
              <a:solidFill>
                <a:srgbClr val="000000"/>
              </a:solidFill>
              <a:latin typeface="Times New Roman"/>
              <a:ea typeface="Times New Roman"/>
              <a:cs typeface="Times New Roman"/>
            </a:rPr>
            <a:t>Αναφορά επί Άλλων Νομικών και Κανονιστικών θεμάτων</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α)</a:t>
          </a:r>
          <a:r>
            <a:rPr lang="en-US" cap="none" sz="900" b="0" i="0" u="none" baseline="0">
              <a:solidFill>
                <a:srgbClr val="000000"/>
              </a:solidFill>
              <a:latin typeface="Times New Roman"/>
              <a:ea typeface="Times New Roman"/>
              <a:cs typeface="Times New Roman"/>
            </a:rPr>
            <a:t> 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43α και 37 του Κ.Ν. 2190/1920.
</a:t>
          </a:r>
          <a:r>
            <a:rPr lang="en-US" cap="none" sz="900" b="1" i="0" u="none" baseline="0">
              <a:solidFill>
                <a:srgbClr val="000000"/>
              </a:solidFill>
              <a:latin typeface="Times New Roman"/>
              <a:ea typeface="Times New Roman"/>
              <a:cs typeface="Times New Roman"/>
            </a:rPr>
            <a:t>β)</a:t>
          </a:r>
          <a:r>
            <a:rPr lang="en-US" cap="none" sz="900" b="0" i="0" u="none" baseline="0">
              <a:solidFill>
                <a:srgbClr val="000000"/>
              </a:solidFill>
              <a:latin typeface="Times New Roman"/>
              <a:ea typeface="Times New Roman"/>
              <a:cs typeface="Times New Roman"/>
            </a:rPr>
            <a:t> Τα κονδύλια του Ενεργητικού «Δ.ΙΙ.7.Απαιτήσεις κατά οργάνων διοικήσεως» και «Δ.ΙΙ.12. Λ/σμοί διαχειρίσεως προκαταβολών &amp; πιστώσεων» περιλαμβάνονται ποσά ευρώ 725.000,00 και 124.069,88 αντίστοιχα που αφορούν ποσά που δόθηκαν στον Πρόεδρο του Διοικητικού Συμβουλίου της εταιρίας καθώς και σε λοιπά συνδεδεμένα μέλη για την διεκπεραίωση διαφόρων υποθέσεών της, το οποίο αντίκειται στις διατάξεις του άρθρου 23α του κωδ. Ν. 2190/1920.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2</xdr:col>
      <xdr:colOff>561975</xdr:colOff>
      <xdr:row>132</xdr:row>
      <xdr:rowOff>104775</xdr:rowOff>
    </xdr:from>
    <xdr:to>
      <xdr:col>6</xdr:col>
      <xdr:colOff>76200</xdr:colOff>
      <xdr:row>135</xdr:row>
      <xdr:rowOff>123825</xdr:rowOff>
    </xdr:to>
    <xdr:pic>
      <xdr:nvPicPr>
        <xdr:cNvPr id="2" name="Picture 91" descr="logo sol el 2010"/>
        <xdr:cNvPicPr preferRelativeResize="1">
          <a:picLocks noChangeAspect="1"/>
        </xdr:cNvPicPr>
      </xdr:nvPicPr>
      <xdr:blipFill>
        <a:blip r:embed="rId1"/>
        <a:stretch>
          <a:fillRect/>
        </a:stretch>
      </xdr:blipFill>
      <xdr:spPr>
        <a:xfrm>
          <a:off x="2743200" y="20764500"/>
          <a:ext cx="9810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7"/>
  <sheetViews>
    <sheetView tabSelected="1" zoomScalePageLayoutView="0" workbookViewId="0" topLeftCell="C1">
      <selection activeCell="R86" sqref="R86"/>
    </sheetView>
  </sheetViews>
  <sheetFormatPr defaultColWidth="9.140625" defaultRowHeight="12" customHeight="1"/>
  <cols>
    <col min="1" max="1" width="32.7109375" style="17" customWidth="1"/>
    <col min="2" max="2" width="0.42578125" style="17" hidden="1" customWidth="1"/>
    <col min="3" max="3" width="10.00390625" style="17" bestFit="1" customWidth="1"/>
    <col min="4" max="4" width="0.5625" style="17" customWidth="1"/>
    <col min="5" max="5" width="10.7109375" style="17" customWidth="1"/>
    <col min="6" max="6" width="0.71875" style="17" customWidth="1"/>
    <col min="7" max="7" width="11.140625" style="17" customWidth="1"/>
    <col min="8" max="8" width="1.7109375" style="17" customWidth="1"/>
    <col min="9" max="9" width="9.7109375" style="17" customWidth="1"/>
    <col min="10" max="10" width="0.5625" style="17" customWidth="1"/>
    <col min="11" max="11" width="9.7109375" style="17" customWidth="1"/>
    <col min="12" max="12" width="0.5625" style="17" customWidth="1"/>
    <col min="13" max="13" width="9.7109375" style="17" customWidth="1"/>
    <col min="14" max="14" width="0.5625" style="17" customWidth="1"/>
    <col min="15" max="15" width="0.85546875" style="17" customWidth="1"/>
    <col min="16" max="16" width="0.9921875" style="17" customWidth="1"/>
    <col min="17" max="17" width="41.140625" style="17" customWidth="1"/>
    <col min="18" max="18" width="12.421875" style="55" customWidth="1"/>
    <col min="19" max="19" width="2.00390625" style="55" customWidth="1"/>
    <col min="20" max="20" width="10.421875" style="55" customWidth="1"/>
    <col min="21" max="21" width="6.00390625" style="17" customWidth="1"/>
    <col min="22" max="22" width="11.28125" style="17" bestFit="1" customWidth="1"/>
    <col min="23" max="23" width="9.28125" style="17" bestFit="1" customWidth="1"/>
    <col min="24" max="16384" width="9.140625" style="17" customWidth="1"/>
  </cols>
  <sheetData>
    <row r="1" spans="1:21" ht="18" customHeight="1">
      <c r="A1" s="21" t="s">
        <v>117</v>
      </c>
      <c r="B1" s="22"/>
      <c r="C1" s="23"/>
      <c r="D1" s="23"/>
      <c r="E1" s="23"/>
      <c r="F1" s="23"/>
      <c r="G1" s="23"/>
      <c r="H1" s="23"/>
      <c r="I1" s="23"/>
      <c r="J1" s="23"/>
      <c r="K1" s="23"/>
      <c r="L1" s="23"/>
      <c r="M1" s="23"/>
      <c r="N1" s="23"/>
      <c r="O1" s="23"/>
      <c r="P1" s="23"/>
      <c r="Q1" s="23"/>
      <c r="R1" s="23"/>
      <c r="S1" s="23"/>
      <c r="T1" s="23"/>
      <c r="U1" s="24"/>
    </row>
    <row r="2" spans="1:21" ht="13.5" customHeight="1">
      <c r="A2" s="25" t="s">
        <v>131</v>
      </c>
      <c r="B2" s="23"/>
      <c r="C2" s="23"/>
      <c r="D2" s="23"/>
      <c r="E2" s="23"/>
      <c r="F2" s="23"/>
      <c r="G2" s="23"/>
      <c r="H2" s="23"/>
      <c r="I2" s="23"/>
      <c r="J2" s="23"/>
      <c r="K2" s="23"/>
      <c r="L2" s="23"/>
      <c r="M2" s="23"/>
      <c r="N2" s="23"/>
      <c r="O2" s="23"/>
      <c r="P2" s="23"/>
      <c r="Q2" s="23"/>
      <c r="R2" s="23"/>
      <c r="S2" s="23"/>
      <c r="T2" s="23"/>
      <c r="U2" s="24"/>
    </row>
    <row r="3" spans="1:21" ht="12" customHeight="1">
      <c r="A3" s="23" t="s">
        <v>130</v>
      </c>
      <c r="B3" s="23"/>
      <c r="C3" s="23"/>
      <c r="D3" s="23"/>
      <c r="E3" s="23"/>
      <c r="F3" s="23"/>
      <c r="G3" s="23"/>
      <c r="H3" s="23"/>
      <c r="I3" s="23"/>
      <c r="J3" s="23"/>
      <c r="K3" s="23"/>
      <c r="L3" s="23"/>
      <c r="M3" s="23"/>
      <c r="N3" s="23"/>
      <c r="O3" s="23"/>
      <c r="P3" s="23"/>
      <c r="Q3" s="23"/>
      <c r="R3" s="23"/>
      <c r="S3" s="23"/>
      <c r="T3" s="23"/>
      <c r="U3" s="24"/>
    </row>
    <row r="4" spans="1:21" ht="12" customHeight="1">
      <c r="A4" s="23" t="s">
        <v>94</v>
      </c>
      <c r="B4" s="23"/>
      <c r="C4" s="23"/>
      <c r="D4" s="23"/>
      <c r="E4" s="23"/>
      <c r="F4" s="23"/>
      <c r="G4" s="23"/>
      <c r="H4" s="23"/>
      <c r="I4" s="23"/>
      <c r="J4" s="23"/>
      <c r="K4" s="23"/>
      <c r="L4" s="23"/>
      <c r="M4" s="23"/>
      <c r="N4" s="23"/>
      <c r="O4" s="23"/>
      <c r="P4" s="23"/>
      <c r="Q4" s="23"/>
      <c r="R4" s="23"/>
      <c r="S4" s="23"/>
      <c r="T4" s="23"/>
      <c r="U4" s="24"/>
    </row>
    <row r="5" spans="1:21" ht="12" customHeight="1">
      <c r="A5" s="23" t="s">
        <v>5</v>
      </c>
      <c r="B5" s="23"/>
      <c r="C5" s="23"/>
      <c r="D5" s="23"/>
      <c r="E5" s="23"/>
      <c r="F5" s="23"/>
      <c r="G5" s="23"/>
      <c r="H5" s="23"/>
      <c r="I5" s="23"/>
      <c r="J5" s="23"/>
      <c r="K5" s="23"/>
      <c r="L5" s="23"/>
      <c r="M5" s="23"/>
      <c r="N5" s="23"/>
      <c r="O5" s="23"/>
      <c r="P5" s="23"/>
      <c r="Q5" s="23"/>
      <c r="R5" s="23"/>
      <c r="S5" s="23"/>
      <c r="T5" s="23"/>
      <c r="U5" s="24"/>
    </row>
    <row r="6" spans="1:21" ht="12" customHeight="1">
      <c r="A6" s="26" t="s">
        <v>36</v>
      </c>
      <c r="B6" s="26"/>
      <c r="C6" s="16"/>
      <c r="D6" s="16"/>
      <c r="E6" s="16"/>
      <c r="F6" s="16"/>
      <c r="G6" s="16"/>
      <c r="H6" s="16"/>
      <c r="I6" s="18" t="s">
        <v>112</v>
      </c>
      <c r="J6" s="23"/>
      <c r="K6" s="16"/>
      <c r="L6" s="23"/>
      <c r="M6" s="16"/>
      <c r="N6" s="16"/>
      <c r="O6" s="16"/>
      <c r="P6" s="16"/>
      <c r="Q6" s="16"/>
      <c r="R6" s="13"/>
      <c r="S6" s="13"/>
      <c r="T6" s="27" t="s">
        <v>37</v>
      </c>
      <c r="U6" s="24"/>
    </row>
    <row r="7" spans="1:21" ht="12" customHeight="1">
      <c r="A7" s="16"/>
      <c r="B7" s="16"/>
      <c r="C7" s="22" t="s">
        <v>129</v>
      </c>
      <c r="D7" s="22"/>
      <c r="E7" s="22"/>
      <c r="F7" s="22"/>
      <c r="G7" s="22"/>
      <c r="H7" s="13"/>
      <c r="I7" s="22" t="s">
        <v>128</v>
      </c>
      <c r="J7" s="22"/>
      <c r="K7" s="22"/>
      <c r="L7" s="22"/>
      <c r="M7" s="22"/>
      <c r="N7" s="16"/>
      <c r="O7" s="16"/>
      <c r="P7" s="16"/>
      <c r="Q7" s="16"/>
      <c r="R7" s="28" t="s">
        <v>38</v>
      </c>
      <c r="S7" s="29"/>
      <c r="T7" s="28" t="s">
        <v>38</v>
      </c>
      <c r="U7" s="24"/>
    </row>
    <row r="8" spans="1:21" ht="12" customHeight="1">
      <c r="A8" s="16"/>
      <c r="B8" s="16"/>
      <c r="C8" s="29" t="s">
        <v>39</v>
      </c>
      <c r="D8" s="29"/>
      <c r="E8" s="13"/>
      <c r="F8" s="13"/>
      <c r="G8" s="13" t="s">
        <v>40</v>
      </c>
      <c r="H8" s="13"/>
      <c r="I8" s="29" t="s">
        <v>39</v>
      </c>
      <c r="J8" s="29"/>
      <c r="K8" s="13"/>
      <c r="L8" s="13"/>
      <c r="M8" s="13" t="s">
        <v>40</v>
      </c>
      <c r="N8" s="16"/>
      <c r="O8" s="16"/>
      <c r="P8" s="16"/>
      <c r="Q8" s="16"/>
      <c r="R8" s="22" t="s">
        <v>41</v>
      </c>
      <c r="S8" s="29"/>
      <c r="T8" s="22" t="s">
        <v>42</v>
      </c>
      <c r="U8" s="24"/>
    </row>
    <row r="9" spans="1:21" ht="12" customHeight="1">
      <c r="A9" s="16"/>
      <c r="B9" s="16"/>
      <c r="C9" s="29" t="s">
        <v>43</v>
      </c>
      <c r="D9" s="29"/>
      <c r="E9" s="29" t="s">
        <v>44</v>
      </c>
      <c r="F9" s="29"/>
      <c r="G9" s="29" t="s">
        <v>45</v>
      </c>
      <c r="H9" s="13"/>
      <c r="I9" s="29" t="s">
        <v>43</v>
      </c>
      <c r="J9" s="29"/>
      <c r="K9" s="29" t="s">
        <v>44</v>
      </c>
      <c r="L9" s="29"/>
      <c r="M9" s="29" t="s">
        <v>45</v>
      </c>
      <c r="N9" s="16"/>
      <c r="O9" s="16"/>
      <c r="P9" s="16"/>
      <c r="Q9" s="16"/>
      <c r="R9" s="22" t="s">
        <v>127</v>
      </c>
      <c r="S9" s="29"/>
      <c r="T9" s="22" t="s">
        <v>4</v>
      </c>
      <c r="U9" s="24"/>
    </row>
    <row r="10" spans="1:21" ht="12" customHeight="1">
      <c r="A10" s="13" t="s">
        <v>60</v>
      </c>
      <c r="B10" s="13"/>
      <c r="C10" s="14"/>
      <c r="D10" s="14"/>
      <c r="E10" s="14"/>
      <c r="F10" s="14"/>
      <c r="G10" s="14"/>
      <c r="H10" s="14"/>
      <c r="I10" s="14"/>
      <c r="J10" s="14"/>
      <c r="K10" s="14"/>
      <c r="L10" s="14"/>
      <c r="M10" s="14"/>
      <c r="N10" s="16"/>
      <c r="O10" s="13"/>
      <c r="P10" s="30"/>
      <c r="Q10" s="13" t="s">
        <v>46</v>
      </c>
      <c r="R10" s="16"/>
      <c r="S10" s="16"/>
      <c r="T10" s="16"/>
      <c r="U10" s="24"/>
    </row>
    <row r="11" spans="1:21" ht="12" customHeight="1">
      <c r="A11" s="16" t="s">
        <v>47</v>
      </c>
      <c r="B11" s="13"/>
      <c r="C11" s="14"/>
      <c r="D11" s="14"/>
      <c r="E11" s="14"/>
      <c r="F11" s="14"/>
      <c r="G11" s="14"/>
      <c r="H11" s="14"/>
      <c r="I11" s="14"/>
      <c r="J11" s="14"/>
      <c r="K11" s="14"/>
      <c r="L11" s="14"/>
      <c r="M11" s="14"/>
      <c r="N11" s="31"/>
      <c r="O11" s="16"/>
      <c r="P11" s="30"/>
      <c r="Q11" s="16" t="s">
        <v>93</v>
      </c>
      <c r="R11" s="16"/>
      <c r="S11" s="16"/>
      <c r="T11" s="16"/>
      <c r="U11" s="24"/>
    </row>
    <row r="12" spans="1:21" ht="12" customHeight="1">
      <c r="A12" s="16" t="s">
        <v>15</v>
      </c>
      <c r="B12" s="13"/>
      <c r="C12" s="14">
        <v>238566.79</v>
      </c>
      <c r="D12" s="14"/>
      <c r="E12" s="32" t="s">
        <v>48</v>
      </c>
      <c r="F12" s="14"/>
      <c r="G12" s="14">
        <f>C12</f>
        <v>238566.79</v>
      </c>
      <c r="H12" s="14"/>
      <c r="I12" s="14">
        <v>227524.64</v>
      </c>
      <c r="J12" s="14"/>
      <c r="K12" s="32" t="s">
        <v>48</v>
      </c>
      <c r="L12" s="14"/>
      <c r="M12" s="14">
        <f>I12</f>
        <v>227524.64</v>
      </c>
      <c r="N12" s="14"/>
      <c r="O12" s="14"/>
      <c r="P12" s="16"/>
      <c r="Q12" s="16" t="s">
        <v>110</v>
      </c>
      <c r="R12" s="16"/>
      <c r="S12" s="16"/>
      <c r="T12" s="16"/>
      <c r="U12" s="24"/>
    </row>
    <row r="13" spans="1:21" ht="12" customHeight="1" thickBot="1">
      <c r="A13" s="16" t="s">
        <v>79</v>
      </c>
      <c r="B13" s="16"/>
      <c r="C13" s="14">
        <v>66934.67</v>
      </c>
      <c r="D13" s="14"/>
      <c r="E13" s="14">
        <v>66008.55</v>
      </c>
      <c r="F13" s="14"/>
      <c r="G13" s="14">
        <f>C13-E13</f>
        <v>926.1199999999953</v>
      </c>
      <c r="H13" s="14"/>
      <c r="I13" s="14">
        <v>66534.67</v>
      </c>
      <c r="J13" s="14"/>
      <c r="K13" s="14">
        <v>63029.55</v>
      </c>
      <c r="L13" s="14"/>
      <c r="M13" s="14">
        <f>I13-K13</f>
        <v>3505.1199999999953</v>
      </c>
      <c r="N13" s="14"/>
      <c r="O13" s="14"/>
      <c r="P13" s="16"/>
      <c r="Q13" s="16" t="s">
        <v>82</v>
      </c>
      <c r="R13" s="33">
        <v>1320750</v>
      </c>
      <c r="S13" s="15"/>
      <c r="T13" s="33">
        <v>1320750</v>
      </c>
      <c r="U13" s="24"/>
    </row>
    <row r="14" spans="1:21" ht="12" customHeight="1" thickTop="1">
      <c r="A14" s="16" t="s">
        <v>14</v>
      </c>
      <c r="B14" s="16"/>
      <c r="C14" s="14"/>
      <c r="D14" s="14"/>
      <c r="E14" s="14"/>
      <c r="F14" s="14"/>
      <c r="G14" s="14"/>
      <c r="H14" s="14"/>
      <c r="I14" s="14"/>
      <c r="J14" s="14"/>
      <c r="K14" s="14"/>
      <c r="L14" s="14"/>
      <c r="M14" s="14"/>
      <c r="N14" s="14"/>
      <c r="O14" s="14"/>
      <c r="P14" s="16"/>
      <c r="Q14" s="16"/>
      <c r="R14" s="15"/>
      <c r="S14" s="15"/>
      <c r="T14" s="15"/>
      <c r="U14" s="24"/>
    </row>
    <row r="15" spans="1:21" ht="12" customHeight="1">
      <c r="A15" s="16" t="s">
        <v>80</v>
      </c>
      <c r="B15" s="16"/>
      <c r="C15" s="14">
        <f>390700.35-16731.57</f>
        <v>373968.77999999997</v>
      </c>
      <c r="D15" s="14"/>
      <c r="E15" s="14">
        <v>292722.8</v>
      </c>
      <c r="F15" s="14"/>
      <c r="G15" s="14">
        <f>C15-E15</f>
        <v>81245.97999999998</v>
      </c>
      <c r="H15" s="14"/>
      <c r="I15" s="14">
        <f>15171.98+K15</f>
        <v>301583.77999999997</v>
      </c>
      <c r="J15" s="14"/>
      <c r="K15" s="14">
        <v>286411.8</v>
      </c>
      <c r="L15" s="14"/>
      <c r="M15" s="14">
        <f>I15-K15</f>
        <v>15171.979999999981</v>
      </c>
      <c r="N15" s="14"/>
      <c r="O15" s="14"/>
      <c r="P15" s="16"/>
      <c r="Q15" s="16" t="s">
        <v>76</v>
      </c>
      <c r="R15" s="15"/>
      <c r="S15" s="15"/>
      <c r="T15" s="15"/>
      <c r="U15" s="24"/>
    </row>
    <row r="16" spans="1:21" ht="12" customHeight="1">
      <c r="A16" s="16" t="s">
        <v>81</v>
      </c>
      <c r="B16" s="16"/>
      <c r="C16" s="14">
        <f>111361.73+E16</f>
        <v>2083209.77</v>
      </c>
      <c r="D16" s="14"/>
      <c r="E16" s="14">
        <v>1971848.04</v>
      </c>
      <c r="F16" s="14"/>
      <c r="G16" s="14">
        <f>C16-E16</f>
        <v>111361.72999999998</v>
      </c>
      <c r="H16" s="14"/>
      <c r="I16" s="14">
        <v>2088142.8</v>
      </c>
      <c r="J16" s="14"/>
      <c r="K16" s="14">
        <v>1949791.69</v>
      </c>
      <c r="L16" s="14"/>
      <c r="M16" s="14">
        <f>I16-K16</f>
        <v>138351.1100000001</v>
      </c>
      <c r="N16" s="14"/>
      <c r="O16" s="14"/>
      <c r="P16" s="16"/>
      <c r="Q16" s="16" t="s">
        <v>77</v>
      </c>
      <c r="R16" s="15">
        <v>303064.06</v>
      </c>
      <c r="S16" s="15"/>
      <c r="T16" s="15">
        <v>284508.4488</v>
      </c>
      <c r="U16" s="24"/>
    </row>
    <row r="17" spans="1:21" ht="12" customHeight="1">
      <c r="A17" s="16" t="s">
        <v>72</v>
      </c>
      <c r="B17" s="16"/>
      <c r="C17" s="15">
        <f>14955.28+E17</f>
        <v>176292</v>
      </c>
      <c r="D17" s="15"/>
      <c r="E17" s="15">
        <v>161336.72</v>
      </c>
      <c r="F17" s="15"/>
      <c r="G17" s="14">
        <f>C17-E17</f>
        <v>14955.279999999999</v>
      </c>
      <c r="H17" s="15"/>
      <c r="I17" s="15">
        <v>166415.98</v>
      </c>
      <c r="J17" s="15"/>
      <c r="K17" s="15">
        <v>158458.31</v>
      </c>
      <c r="L17" s="15"/>
      <c r="M17" s="14">
        <f>I17-K17</f>
        <v>7957.670000000013</v>
      </c>
      <c r="N17" s="14"/>
      <c r="O17" s="14"/>
      <c r="P17" s="16"/>
      <c r="Q17" s="16" t="s">
        <v>9</v>
      </c>
      <c r="R17" s="15">
        <v>21900.83</v>
      </c>
      <c r="S17" s="34"/>
      <c r="T17" s="15">
        <v>21900.83</v>
      </c>
      <c r="U17" s="35"/>
    </row>
    <row r="18" spans="1:21" ht="12" customHeight="1" thickBot="1">
      <c r="A18" s="16" t="s">
        <v>91</v>
      </c>
      <c r="B18" s="16"/>
      <c r="C18" s="36">
        <f>SUM(C12:C17)</f>
        <v>2938972.01</v>
      </c>
      <c r="D18" s="15"/>
      <c r="E18" s="36">
        <f>SUM(E13:E17)</f>
        <v>2491916.1100000003</v>
      </c>
      <c r="F18" s="15"/>
      <c r="G18" s="36">
        <f>SUM(G12:G17)</f>
        <v>447055.9</v>
      </c>
      <c r="H18" s="15"/>
      <c r="I18" s="36">
        <f>SUM(I12:I17)</f>
        <v>2850201.87</v>
      </c>
      <c r="J18" s="15"/>
      <c r="K18" s="36">
        <f>SUM(K13:K17)</f>
        <v>2457691.35</v>
      </c>
      <c r="L18" s="15"/>
      <c r="M18" s="36">
        <f>SUM(M12:M17)</f>
        <v>392510.52000000014</v>
      </c>
      <c r="N18" s="14"/>
      <c r="O18" s="14"/>
      <c r="P18" s="16"/>
      <c r="Q18" s="8" t="s">
        <v>6</v>
      </c>
      <c r="R18" s="15"/>
      <c r="S18" s="15"/>
      <c r="T18" s="15"/>
      <c r="U18" s="35"/>
    </row>
    <row r="19" spans="1:21" ht="12" customHeight="1" thickTop="1">
      <c r="A19" s="30"/>
      <c r="B19" s="16"/>
      <c r="C19" s="19"/>
      <c r="D19" s="15"/>
      <c r="E19" s="19"/>
      <c r="F19" s="15"/>
      <c r="G19" s="19"/>
      <c r="H19" s="15"/>
      <c r="I19" s="19"/>
      <c r="J19" s="15"/>
      <c r="K19" s="19"/>
      <c r="L19" s="15"/>
      <c r="M19" s="19"/>
      <c r="N19" s="14"/>
      <c r="O19" s="14"/>
      <c r="P19" s="16"/>
      <c r="Q19" s="16" t="s">
        <v>92</v>
      </c>
      <c r="R19" s="20">
        <v>147137.37</v>
      </c>
      <c r="S19" s="15"/>
      <c r="T19" s="20">
        <v>490748.28</v>
      </c>
      <c r="U19" s="35"/>
    </row>
    <row r="20" spans="1:21" ht="12" customHeight="1" thickBot="1">
      <c r="A20" s="16" t="s">
        <v>95</v>
      </c>
      <c r="B20" s="16"/>
      <c r="C20" s="15"/>
      <c r="D20" s="15"/>
      <c r="E20" s="15"/>
      <c r="F20" s="15"/>
      <c r="G20" s="15"/>
      <c r="H20" s="15"/>
      <c r="I20" s="15"/>
      <c r="J20" s="15"/>
      <c r="K20" s="15"/>
      <c r="L20" s="15"/>
      <c r="M20" s="15"/>
      <c r="N20" s="14"/>
      <c r="O20" s="14"/>
      <c r="P20" s="16"/>
      <c r="Q20" s="30"/>
      <c r="R20" s="36">
        <f>SUM(R16:R19)</f>
        <v>472102.26</v>
      </c>
      <c r="S20" s="15"/>
      <c r="T20" s="36">
        <f>SUM(T16:T19)</f>
        <v>797157.5588</v>
      </c>
      <c r="U20" s="35"/>
    </row>
    <row r="21" spans="1:21" ht="13.5" thickTop="1">
      <c r="A21" s="16" t="s">
        <v>96</v>
      </c>
      <c r="B21" s="16"/>
      <c r="C21" s="15" t="s">
        <v>50</v>
      </c>
      <c r="D21" s="15"/>
      <c r="E21" s="15"/>
      <c r="F21" s="15"/>
      <c r="G21" s="15"/>
      <c r="H21" s="15"/>
      <c r="I21" s="15" t="s">
        <v>50</v>
      </c>
      <c r="J21" s="15"/>
      <c r="K21" s="15"/>
      <c r="L21" s="15"/>
      <c r="M21" s="15"/>
      <c r="N21" s="14"/>
      <c r="O21" s="14"/>
      <c r="P21" s="16"/>
      <c r="Q21" s="30"/>
      <c r="R21" s="34"/>
      <c r="S21" s="34"/>
      <c r="T21" s="34"/>
      <c r="U21" s="35"/>
    </row>
    <row r="22" spans="1:21" ht="12.75">
      <c r="A22" s="16" t="s">
        <v>133</v>
      </c>
      <c r="B22" s="16"/>
      <c r="C22" s="15"/>
      <c r="D22" s="15"/>
      <c r="E22" s="15"/>
      <c r="F22" s="15"/>
      <c r="G22" s="15">
        <f>10663.67</f>
        <v>10663.67</v>
      </c>
      <c r="H22" s="15"/>
      <c r="I22" s="15"/>
      <c r="J22" s="15"/>
      <c r="K22" s="15"/>
      <c r="L22" s="15"/>
      <c r="M22" s="10" t="s">
        <v>48</v>
      </c>
      <c r="N22" s="14"/>
      <c r="O22" s="14"/>
      <c r="P22" s="16"/>
      <c r="Q22" s="30"/>
      <c r="R22" s="34"/>
      <c r="S22" s="34"/>
      <c r="T22" s="34"/>
      <c r="U22" s="35"/>
    </row>
    <row r="23" spans="1:21" ht="12.75">
      <c r="A23" s="16" t="s">
        <v>97</v>
      </c>
      <c r="B23" s="16"/>
      <c r="C23" s="15"/>
      <c r="D23" s="15"/>
      <c r="E23" s="15"/>
      <c r="F23" s="15"/>
      <c r="G23" s="20">
        <v>62805.62</v>
      </c>
      <c r="H23" s="15"/>
      <c r="I23" s="15"/>
      <c r="J23" s="15"/>
      <c r="K23" s="15"/>
      <c r="L23" s="15"/>
      <c r="M23" s="20">
        <v>62805.62</v>
      </c>
      <c r="N23" s="14"/>
      <c r="O23" s="14"/>
      <c r="P23" s="16"/>
      <c r="Q23" s="30"/>
      <c r="R23" s="34"/>
      <c r="S23" s="34"/>
      <c r="T23" s="34"/>
      <c r="U23" s="35"/>
    </row>
    <row r="24" spans="2:21" ht="13.5" thickBot="1">
      <c r="B24" s="16"/>
      <c r="C24" s="15" t="s">
        <v>50</v>
      </c>
      <c r="D24" s="15"/>
      <c r="E24" s="15"/>
      <c r="F24" s="15"/>
      <c r="G24" s="37">
        <f>SUM(G22:G23)</f>
        <v>73469.29000000001</v>
      </c>
      <c r="H24" s="5"/>
      <c r="I24" s="5"/>
      <c r="J24" s="5"/>
      <c r="K24" s="5"/>
      <c r="L24" s="5"/>
      <c r="M24" s="37">
        <f>SUM(M22:M23)</f>
        <v>62805.62</v>
      </c>
      <c r="N24" s="14"/>
      <c r="O24" s="14"/>
      <c r="P24" s="16"/>
      <c r="Q24" s="30"/>
      <c r="R24" s="34"/>
      <c r="S24" s="34"/>
      <c r="T24" s="34"/>
      <c r="U24" s="35"/>
    </row>
    <row r="25" spans="1:21" ht="12" customHeight="1" thickTop="1">
      <c r="A25" s="16"/>
      <c r="B25" s="16"/>
      <c r="C25" s="15" t="s">
        <v>50</v>
      </c>
      <c r="D25" s="15"/>
      <c r="E25" s="15"/>
      <c r="F25" s="15"/>
      <c r="G25" s="38"/>
      <c r="H25" s="15"/>
      <c r="I25" s="15"/>
      <c r="J25" s="15"/>
      <c r="K25" s="15"/>
      <c r="L25" s="15"/>
      <c r="M25" s="5"/>
      <c r="N25" s="14"/>
      <c r="O25" s="14"/>
      <c r="P25" s="16"/>
      <c r="Q25" s="16" t="s">
        <v>78</v>
      </c>
      <c r="R25" s="34"/>
      <c r="S25" s="34"/>
      <c r="T25" s="34"/>
      <c r="U25" s="35"/>
    </row>
    <row r="26" spans="1:21" ht="12" customHeight="1" thickBot="1">
      <c r="A26" s="16" t="s">
        <v>99</v>
      </c>
      <c r="B26" s="16"/>
      <c r="C26" s="15"/>
      <c r="D26" s="15"/>
      <c r="E26" s="15"/>
      <c r="F26" s="15"/>
      <c r="G26" s="33">
        <f>G18+G24</f>
        <v>520525.19000000006</v>
      </c>
      <c r="H26" s="15"/>
      <c r="I26" s="15"/>
      <c r="J26" s="15"/>
      <c r="K26" s="15"/>
      <c r="L26" s="15"/>
      <c r="M26" s="33">
        <f>M18+M24</f>
        <v>455316.14000000013</v>
      </c>
      <c r="N26" s="14"/>
      <c r="O26" s="14"/>
      <c r="P26" s="16"/>
      <c r="Q26" s="16" t="s">
        <v>86</v>
      </c>
      <c r="R26" s="75" t="s">
        <v>48</v>
      </c>
      <c r="S26" s="15"/>
      <c r="T26" s="39">
        <v>316301.87120000063</v>
      </c>
      <c r="U26" s="35"/>
    </row>
    <row r="27" spans="14:21" ht="13.5" thickTop="1">
      <c r="N27" s="14"/>
      <c r="O27" s="14"/>
      <c r="P27" s="16"/>
      <c r="Q27" s="30"/>
      <c r="R27" s="15"/>
      <c r="S27" s="15"/>
      <c r="T27" s="15"/>
      <c r="U27" s="35"/>
    </row>
    <row r="28" spans="1:21" ht="12" customHeight="1" thickBot="1">
      <c r="A28" s="13" t="s">
        <v>61</v>
      </c>
      <c r="B28" s="13"/>
      <c r="C28" s="15"/>
      <c r="D28" s="15"/>
      <c r="E28" s="15"/>
      <c r="F28" s="15"/>
      <c r="G28" s="15"/>
      <c r="H28" s="15"/>
      <c r="I28" s="15"/>
      <c r="J28" s="15"/>
      <c r="K28" s="15"/>
      <c r="L28" s="15"/>
      <c r="M28" s="15"/>
      <c r="N28" s="14"/>
      <c r="O28" s="14"/>
      <c r="P28" s="16"/>
      <c r="Q28" s="16" t="s">
        <v>100</v>
      </c>
      <c r="R28" s="33">
        <f>R20+R13</f>
        <v>1792852.26</v>
      </c>
      <c r="S28" s="15"/>
      <c r="T28" s="33">
        <f>T26+T20+T13</f>
        <v>2434209.4300000006</v>
      </c>
      <c r="U28" s="35"/>
    </row>
    <row r="29" spans="1:21" ht="13.5" thickTop="1">
      <c r="A29" s="16" t="s">
        <v>73</v>
      </c>
      <c r="B29" s="16"/>
      <c r="C29" s="15"/>
      <c r="D29" s="15"/>
      <c r="E29" s="15"/>
      <c r="F29" s="15"/>
      <c r="G29" s="15"/>
      <c r="H29" s="15"/>
      <c r="I29" s="15"/>
      <c r="J29" s="15"/>
      <c r="K29" s="15"/>
      <c r="L29" s="15"/>
      <c r="M29" s="15"/>
      <c r="N29" s="14"/>
      <c r="O29" s="14"/>
      <c r="P29" s="16"/>
      <c r="Q29" s="30"/>
      <c r="R29" s="34"/>
      <c r="S29" s="34"/>
      <c r="T29" s="34"/>
      <c r="U29" s="35"/>
    </row>
    <row r="30" spans="1:21" ht="12.75">
      <c r="A30" s="16" t="s">
        <v>83</v>
      </c>
      <c r="B30" s="16"/>
      <c r="C30" s="15"/>
      <c r="D30" s="15"/>
      <c r="E30" s="15"/>
      <c r="F30" s="15"/>
      <c r="G30" s="40"/>
      <c r="H30" s="15"/>
      <c r="I30" s="15"/>
      <c r="J30" s="15"/>
      <c r="K30" s="15"/>
      <c r="L30" s="15"/>
      <c r="M30" s="40"/>
      <c r="N30" s="14"/>
      <c r="O30" s="14"/>
      <c r="P30" s="16"/>
      <c r="Q30" s="13" t="s">
        <v>71</v>
      </c>
      <c r="R30" s="15"/>
      <c r="S30" s="15"/>
      <c r="T30" s="15"/>
      <c r="U30" s="35"/>
    </row>
    <row r="31" spans="1:21" ht="12.75">
      <c r="A31" s="16" t="s">
        <v>84</v>
      </c>
      <c r="B31" s="16"/>
      <c r="C31" s="15"/>
      <c r="D31" s="15"/>
      <c r="E31" s="15"/>
      <c r="F31" s="15"/>
      <c r="G31" s="41">
        <f>5301.5+16109.72</f>
        <v>21411.22</v>
      </c>
      <c r="H31" s="15"/>
      <c r="I31" s="15"/>
      <c r="J31" s="15"/>
      <c r="K31" s="15"/>
      <c r="L31" s="15"/>
      <c r="M31" s="41">
        <v>36141.98</v>
      </c>
      <c r="N31" s="14"/>
      <c r="O31" s="14"/>
      <c r="P31" s="16"/>
      <c r="Q31" s="16" t="s">
        <v>64</v>
      </c>
      <c r="R31" s="15"/>
      <c r="S31" s="15"/>
      <c r="T31" s="15"/>
      <c r="U31" s="35"/>
    </row>
    <row r="32" spans="1:23" ht="12" customHeight="1">
      <c r="A32" s="16" t="s">
        <v>98</v>
      </c>
      <c r="B32" s="16"/>
      <c r="C32" s="15"/>
      <c r="D32" s="15"/>
      <c r="E32" s="15"/>
      <c r="F32" s="15"/>
      <c r="G32" s="20">
        <v>32976.230000000054</v>
      </c>
      <c r="H32" s="15"/>
      <c r="I32" s="15"/>
      <c r="J32" s="15"/>
      <c r="K32" s="15"/>
      <c r="L32" s="15"/>
      <c r="M32" s="20">
        <v>12390.75</v>
      </c>
      <c r="N32" s="14"/>
      <c r="O32" s="14"/>
      <c r="P32" s="16"/>
      <c r="Q32" s="16" t="s">
        <v>65</v>
      </c>
      <c r="R32" s="15">
        <v>221458.35</v>
      </c>
      <c r="S32" s="15"/>
      <c r="T32" s="15">
        <v>93938.62</v>
      </c>
      <c r="U32" s="35"/>
      <c r="V32" s="15"/>
      <c r="W32" s="15"/>
    </row>
    <row r="33" spans="1:23" ht="12" customHeight="1" thickBot="1">
      <c r="A33" s="16"/>
      <c r="B33" s="16"/>
      <c r="C33" s="15"/>
      <c r="D33" s="15"/>
      <c r="E33" s="15"/>
      <c r="F33" s="15"/>
      <c r="G33" s="36">
        <f>SUM(G31:G32)</f>
        <v>54387.450000000055</v>
      </c>
      <c r="H33" s="15"/>
      <c r="I33" s="15"/>
      <c r="J33" s="15"/>
      <c r="K33" s="15"/>
      <c r="L33" s="15"/>
      <c r="M33" s="36">
        <f>SUM(M31:M32)</f>
        <v>48532.73</v>
      </c>
      <c r="N33" s="16"/>
      <c r="O33" s="16"/>
      <c r="P33" s="16"/>
      <c r="Q33" s="16" t="s">
        <v>114</v>
      </c>
      <c r="R33" s="15">
        <v>352373.07</v>
      </c>
      <c r="S33" s="15"/>
      <c r="T33" s="15">
        <v>402225.36</v>
      </c>
      <c r="U33" s="35"/>
      <c r="V33" s="15"/>
      <c r="W33" s="15"/>
    </row>
    <row r="34" spans="1:23" ht="12" customHeight="1" thickTop="1">
      <c r="A34" s="16" t="s">
        <v>62</v>
      </c>
      <c r="B34" s="16"/>
      <c r="C34" s="15"/>
      <c r="D34" s="15"/>
      <c r="E34" s="15"/>
      <c r="F34" s="15"/>
      <c r="G34" s="15"/>
      <c r="H34" s="15"/>
      <c r="I34" s="15"/>
      <c r="J34" s="15"/>
      <c r="K34" s="15"/>
      <c r="L34" s="15"/>
      <c r="M34" s="15"/>
      <c r="N34" s="16"/>
      <c r="O34" s="16"/>
      <c r="P34" s="16"/>
      <c r="Q34" s="16" t="s">
        <v>123</v>
      </c>
      <c r="R34" s="34"/>
      <c r="S34" s="34"/>
      <c r="T34" s="34"/>
      <c r="U34" s="35"/>
      <c r="V34" s="15"/>
      <c r="W34" s="15"/>
    </row>
    <row r="35" spans="1:23" ht="12" customHeight="1">
      <c r="A35" s="16" t="s">
        <v>49</v>
      </c>
      <c r="B35" s="16"/>
      <c r="C35" s="15"/>
      <c r="D35" s="15"/>
      <c r="E35" s="15"/>
      <c r="F35" s="15"/>
      <c r="G35" s="5">
        <v>1413024.75</v>
      </c>
      <c r="H35" s="15"/>
      <c r="I35" s="15"/>
      <c r="J35" s="15"/>
      <c r="K35" s="15"/>
      <c r="L35" s="15"/>
      <c r="M35" s="5">
        <v>1349863.18</v>
      </c>
      <c r="N35" s="16"/>
      <c r="O35" s="16"/>
      <c r="P35" s="16"/>
      <c r="Q35" s="16" t="s">
        <v>124</v>
      </c>
      <c r="R35" s="15">
        <v>220621.23</v>
      </c>
      <c r="S35" s="34"/>
      <c r="T35" s="15">
        <v>208910.43</v>
      </c>
      <c r="U35" s="24"/>
      <c r="V35" s="15"/>
      <c r="W35" s="15"/>
    </row>
    <row r="36" spans="1:23" ht="12" customHeight="1">
      <c r="A36" s="16" t="s">
        <v>16</v>
      </c>
      <c r="B36" s="30"/>
      <c r="C36" s="30"/>
      <c r="D36" s="30"/>
      <c r="E36" s="30"/>
      <c r="F36" s="30"/>
      <c r="G36" s="5">
        <v>25000</v>
      </c>
      <c r="H36" s="30"/>
      <c r="I36" s="30"/>
      <c r="J36" s="30"/>
      <c r="K36" s="30"/>
      <c r="L36" s="30"/>
      <c r="M36" s="5">
        <v>25000</v>
      </c>
      <c r="N36" s="16"/>
      <c r="O36" s="16"/>
      <c r="P36" s="16"/>
      <c r="Q36" s="16" t="s">
        <v>66</v>
      </c>
      <c r="R36" s="15">
        <v>264870.66</v>
      </c>
      <c r="S36" s="15"/>
      <c r="T36" s="15">
        <v>54101.93</v>
      </c>
      <c r="U36" s="24"/>
      <c r="V36" s="15"/>
      <c r="W36" s="15"/>
    </row>
    <row r="37" spans="1:23" ht="12" customHeight="1">
      <c r="A37" s="16" t="s">
        <v>17</v>
      </c>
      <c r="B37" s="16"/>
      <c r="C37" s="15"/>
      <c r="D37" s="15"/>
      <c r="E37" s="15"/>
      <c r="F37" s="15"/>
      <c r="G37" s="30"/>
      <c r="H37" s="15"/>
      <c r="I37" s="15"/>
      <c r="J37" s="15"/>
      <c r="K37" s="15"/>
      <c r="L37" s="15"/>
      <c r="M37" s="30"/>
      <c r="N37" s="16"/>
      <c r="O37" s="16"/>
      <c r="P37" s="16"/>
      <c r="Q37" s="16" t="s">
        <v>67</v>
      </c>
      <c r="R37" s="15">
        <v>196749.01</v>
      </c>
      <c r="S37" s="15"/>
      <c r="T37" s="15">
        <v>66141.5</v>
      </c>
      <c r="U37" s="24"/>
      <c r="V37" s="15"/>
      <c r="W37" s="15"/>
    </row>
    <row r="38" spans="1:23" ht="12" customHeight="1">
      <c r="A38" s="16" t="s">
        <v>10</v>
      </c>
      <c r="B38" s="30"/>
      <c r="C38" s="30"/>
      <c r="D38" s="30"/>
      <c r="E38" s="10"/>
      <c r="F38" s="30"/>
      <c r="G38" s="15">
        <v>19224</v>
      </c>
      <c r="H38" s="30"/>
      <c r="I38" s="30"/>
      <c r="J38" s="30"/>
      <c r="K38" s="5"/>
      <c r="L38" s="30"/>
      <c r="M38" s="15">
        <v>11615.51</v>
      </c>
      <c r="N38" s="16"/>
      <c r="O38" s="16"/>
      <c r="P38" s="16"/>
      <c r="Q38" s="16" t="s">
        <v>68</v>
      </c>
      <c r="R38" s="15">
        <v>86293.57</v>
      </c>
      <c r="S38" s="15"/>
      <c r="T38" s="15">
        <v>31744.67</v>
      </c>
      <c r="U38" s="24"/>
      <c r="V38" s="15"/>
      <c r="W38" s="15"/>
    </row>
    <row r="39" spans="1:23" ht="12" customHeight="1">
      <c r="A39" s="16" t="s">
        <v>106</v>
      </c>
      <c r="B39" s="16"/>
      <c r="C39" s="15"/>
      <c r="D39" s="15"/>
      <c r="E39" s="15"/>
      <c r="F39" s="15"/>
      <c r="G39" s="5">
        <v>20179.19</v>
      </c>
      <c r="H39" s="15"/>
      <c r="I39" s="15"/>
      <c r="J39" s="15"/>
      <c r="K39" s="15"/>
      <c r="L39" s="15"/>
      <c r="M39" s="10" t="s">
        <v>48</v>
      </c>
      <c r="N39" s="16"/>
      <c r="O39" s="13"/>
      <c r="P39" s="16"/>
      <c r="Q39" s="16" t="s">
        <v>138</v>
      </c>
      <c r="R39" s="15">
        <v>435189.12</v>
      </c>
      <c r="T39" s="10" t="s">
        <v>48</v>
      </c>
      <c r="U39" s="24"/>
      <c r="V39" s="15"/>
      <c r="W39" s="15"/>
    </row>
    <row r="40" spans="1:23" ht="12" customHeight="1">
      <c r="A40" s="16" t="s">
        <v>125</v>
      </c>
      <c r="B40" s="16"/>
      <c r="C40" s="15"/>
      <c r="D40" s="15"/>
      <c r="E40" s="15"/>
      <c r="F40" s="15"/>
      <c r="G40" s="5">
        <v>725000</v>
      </c>
      <c r="H40" s="15"/>
      <c r="I40" s="15"/>
      <c r="J40" s="15"/>
      <c r="K40" s="15"/>
      <c r="L40" s="15"/>
      <c r="M40" s="5">
        <v>175000</v>
      </c>
      <c r="N40" s="16"/>
      <c r="O40" s="13"/>
      <c r="P40" s="16"/>
      <c r="Q40" s="16" t="s">
        <v>107</v>
      </c>
      <c r="R40" s="11">
        <v>74861.56</v>
      </c>
      <c r="S40" s="15"/>
      <c r="T40" s="11">
        <v>16565.52</v>
      </c>
      <c r="U40" s="24"/>
      <c r="V40" s="15"/>
      <c r="W40" s="15"/>
    </row>
    <row r="41" spans="1:21" ht="12" customHeight="1" thickBot="1">
      <c r="A41" s="16" t="s">
        <v>85</v>
      </c>
      <c r="B41" s="16"/>
      <c r="C41" s="15"/>
      <c r="D41" s="15"/>
      <c r="E41" s="15"/>
      <c r="F41" s="15"/>
      <c r="G41" s="15">
        <v>141191.59000000003</v>
      </c>
      <c r="H41" s="15"/>
      <c r="I41" s="15"/>
      <c r="J41" s="15"/>
      <c r="K41" s="15"/>
      <c r="L41" s="15"/>
      <c r="M41" s="15">
        <v>141831.71</v>
      </c>
      <c r="N41" s="16"/>
      <c r="O41" s="16"/>
      <c r="P41" s="16"/>
      <c r="Q41" s="16" t="s">
        <v>102</v>
      </c>
      <c r="R41" s="36">
        <f>SUM(R32:R40)</f>
        <v>1852416.5700000003</v>
      </c>
      <c r="S41" s="15"/>
      <c r="T41" s="36">
        <f>SUM(T32:T40)</f>
        <v>873628.03</v>
      </c>
      <c r="U41" s="1"/>
    </row>
    <row r="42" spans="1:21" ht="12" customHeight="1" thickTop="1">
      <c r="A42" s="42" t="s">
        <v>26</v>
      </c>
      <c r="B42" s="42" t="s">
        <v>35</v>
      </c>
      <c r="C42" s="15"/>
      <c r="D42" s="15"/>
      <c r="E42" s="15"/>
      <c r="F42" s="15"/>
      <c r="G42" s="5">
        <v>124069.88</v>
      </c>
      <c r="H42" s="30"/>
      <c r="I42" s="15"/>
      <c r="J42" s="15"/>
      <c r="K42" s="15"/>
      <c r="L42" s="15"/>
      <c r="M42" s="5">
        <v>582997.33</v>
      </c>
      <c r="N42" s="16"/>
      <c r="O42" s="16"/>
      <c r="P42" s="16"/>
      <c r="Q42" s="30"/>
      <c r="R42" s="34"/>
      <c r="S42" s="34"/>
      <c r="T42" s="34"/>
      <c r="U42" s="1"/>
    </row>
    <row r="43" spans="1:20" ht="12" customHeight="1" thickBot="1">
      <c r="A43" s="30"/>
      <c r="B43" s="30"/>
      <c r="C43" s="30"/>
      <c r="D43" s="30"/>
      <c r="E43" s="30"/>
      <c r="F43" s="30"/>
      <c r="G43" s="36">
        <f>SUM(G35:G42)</f>
        <v>2467689.4099999997</v>
      </c>
      <c r="H43" s="15"/>
      <c r="I43" s="44"/>
      <c r="J43" s="30"/>
      <c r="K43" s="30"/>
      <c r="L43" s="30"/>
      <c r="M43" s="36">
        <f>SUM(M35:M42)</f>
        <v>2286307.73</v>
      </c>
      <c r="N43" s="16"/>
      <c r="O43" s="16"/>
      <c r="P43" s="13"/>
      <c r="Q43" s="8"/>
      <c r="R43" s="15"/>
      <c r="S43" s="4"/>
      <c r="T43" s="15"/>
    </row>
    <row r="44" spans="1:20" ht="13.5" thickTop="1">
      <c r="A44" s="16" t="s">
        <v>63</v>
      </c>
      <c r="B44" s="16"/>
      <c r="C44" s="15"/>
      <c r="D44" s="15"/>
      <c r="E44" s="15"/>
      <c r="F44" s="15"/>
      <c r="G44" s="15"/>
      <c r="H44" s="15"/>
      <c r="I44" s="15"/>
      <c r="J44" s="15"/>
      <c r="K44" s="15"/>
      <c r="L44" s="15"/>
      <c r="M44" s="15"/>
      <c r="N44" s="16"/>
      <c r="O44" s="13"/>
      <c r="P44" s="16"/>
      <c r="Q44" s="8"/>
      <c r="R44" s="3"/>
      <c r="S44" s="2"/>
      <c r="T44" s="3"/>
    </row>
    <row r="45" spans="1:22" ht="12.75">
      <c r="A45" s="16" t="s">
        <v>51</v>
      </c>
      <c r="B45" s="16"/>
      <c r="C45" s="15"/>
      <c r="D45" s="15"/>
      <c r="E45" s="15"/>
      <c r="F45" s="15"/>
      <c r="G45" s="15">
        <v>6188.25</v>
      </c>
      <c r="H45" s="15"/>
      <c r="I45" s="15"/>
      <c r="J45" s="15"/>
      <c r="K45" s="15"/>
      <c r="L45" s="15"/>
      <c r="M45" s="15">
        <v>6170.41</v>
      </c>
      <c r="N45" s="16"/>
      <c r="O45" s="16"/>
      <c r="P45" s="16"/>
      <c r="Q45" s="1"/>
      <c r="R45" s="2"/>
      <c r="S45" s="4"/>
      <c r="T45" s="4"/>
      <c r="V45" s="43"/>
    </row>
    <row r="46" spans="1:22" ht="12.75">
      <c r="A46" s="16" t="s">
        <v>70</v>
      </c>
      <c r="B46" s="16"/>
      <c r="C46" s="15"/>
      <c r="D46" s="15"/>
      <c r="E46" s="15"/>
      <c r="F46" s="15"/>
      <c r="G46" s="20">
        <f>264480.78+331997.75</f>
        <v>596478.53</v>
      </c>
      <c r="H46" s="15"/>
      <c r="I46" s="15"/>
      <c r="J46" s="15"/>
      <c r="K46" s="15"/>
      <c r="L46" s="15"/>
      <c r="M46" s="20">
        <f>209334.22+302176.23</f>
        <v>511510.44999999995</v>
      </c>
      <c r="N46" s="16"/>
      <c r="O46" s="16"/>
      <c r="P46" s="16"/>
      <c r="Q46" s="44"/>
      <c r="R46" s="2"/>
      <c r="S46" s="34"/>
      <c r="T46" s="34"/>
      <c r="U46" s="24"/>
      <c r="V46" s="43"/>
    </row>
    <row r="47" spans="1:28" ht="13.5" thickBot="1">
      <c r="A47" s="16"/>
      <c r="B47" s="16"/>
      <c r="C47" s="15"/>
      <c r="D47" s="15"/>
      <c r="E47" s="15"/>
      <c r="F47" s="15"/>
      <c r="G47" s="33">
        <f>SUM(G45:G46)</f>
        <v>602666.78</v>
      </c>
      <c r="H47" s="15"/>
      <c r="I47" s="15"/>
      <c r="J47" s="15"/>
      <c r="K47" s="15"/>
      <c r="L47" s="15"/>
      <c r="M47" s="33">
        <f>SUM(M45:M46)</f>
        <v>517680.8599999999</v>
      </c>
      <c r="N47" s="16"/>
      <c r="O47" s="16"/>
      <c r="P47" s="16"/>
      <c r="Q47" s="30"/>
      <c r="R47" s="34"/>
      <c r="S47" s="34"/>
      <c r="T47" s="34"/>
      <c r="U47" s="24"/>
      <c r="V47" s="43"/>
      <c r="X47" s="43"/>
      <c r="Y47" s="43"/>
      <c r="Z47" s="43"/>
      <c r="AA47" s="43"/>
      <c r="AB47" s="43"/>
    </row>
    <row r="48" spans="1:28" ht="14.25" thickBot="1" thickTop="1">
      <c r="A48" s="16" t="s">
        <v>74</v>
      </c>
      <c r="B48" s="16"/>
      <c r="C48" s="15"/>
      <c r="D48" s="15"/>
      <c r="E48" s="15"/>
      <c r="F48" s="15"/>
      <c r="G48" s="33">
        <f>G33+G43+G47</f>
        <v>3124743.6399999997</v>
      </c>
      <c r="H48" s="15"/>
      <c r="I48" s="15"/>
      <c r="J48" s="15"/>
      <c r="K48" s="15"/>
      <c r="L48" s="15"/>
      <c r="M48" s="33">
        <f>M33+M43+M47</f>
        <v>2852521.32</v>
      </c>
      <c r="N48" s="16"/>
      <c r="O48" s="16"/>
      <c r="P48" s="16"/>
      <c r="Q48" s="30"/>
      <c r="R48" s="34"/>
      <c r="S48" s="34"/>
      <c r="T48" s="34"/>
      <c r="U48" s="24"/>
      <c r="V48" s="43"/>
      <c r="X48" s="43"/>
      <c r="Y48" s="43"/>
      <c r="Z48" s="43"/>
      <c r="AA48" s="43"/>
      <c r="AB48" s="43"/>
    </row>
    <row r="49" spans="14:28" ht="13.5" thickTop="1">
      <c r="N49" s="16"/>
      <c r="O49" s="16"/>
      <c r="P49" s="16"/>
      <c r="Q49" s="30"/>
      <c r="R49" s="34"/>
      <c r="S49" s="34"/>
      <c r="T49" s="34"/>
      <c r="U49" s="24"/>
      <c r="V49" s="43"/>
      <c r="X49" s="43"/>
      <c r="Y49" s="43"/>
      <c r="Z49" s="43"/>
      <c r="AA49" s="43"/>
      <c r="AB49" s="43"/>
    </row>
    <row r="50" spans="14:28" ht="12.75">
      <c r="N50" s="16"/>
      <c r="O50" s="16"/>
      <c r="P50" s="16"/>
      <c r="Q50" s="30"/>
      <c r="R50" s="34"/>
      <c r="S50" s="34"/>
      <c r="T50" s="34"/>
      <c r="U50" s="24"/>
      <c r="V50" s="43"/>
      <c r="X50" s="43"/>
      <c r="Y50" s="43"/>
      <c r="Z50" s="43"/>
      <c r="AA50" s="43"/>
      <c r="AB50" s="43"/>
    </row>
    <row r="51" spans="1:28" ht="12.75">
      <c r="A51" s="16"/>
      <c r="B51" s="16"/>
      <c r="C51" s="15"/>
      <c r="D51" s="15"/>
      <c r="E51" s="15"/>
      <c r="F51" s="15"/>
      <c r="G51" s="15"/>
      <c r="H51" s="15"/>
      <c r="I51" s="15"/>
      <c r="J51" s="15"/>
      <c r="K51" s="15"/>
      <c r="L51" s="15"/>
      <c r="M51" s="15"/>
      <c r="N51" s="16"/>
      <c r="O51" s="16"/>
      <c r="P51" s="16"/>
      <c r="Q51" s="30"/>
      <c r="R51" s="34"/>
      <c r="S51" s="34"/>
      <c r="T51" s="34"/>
      <c r="U51" s="24"/>
      <c r="V51" s="43"/>
      <c r="X51" s="43"/>
      <c r="Y51" s="43"/>
      <c r="Z51" s="43"/>
      <c r="AA51" s="43"/>
      <c r="AB51" s="43"/>
    </row>
    <row r="52" spans="1:23" s="43" customFormat="1" ht="13.5" thickBot="1">
      <c r="A52" s="13" t="s">
        <v>115</v>
      </c>
      <c r="B52" s="13"/>
      <c r="C52" s="15"/>
      <c r="D52" s="15"/>
      <c r="E52" s="15"/>
      <c r="F52" s="15"/>
      <c r="G52" s="33">
        <f>G48+G26</f>
        <v>3645268.8299999996</v>
      </c>
      <c r="H52" s="15"/>
      <c r="I52" s="15"/>
      <c r="J52" s="15"/>
      <c r="K52" s="15"/>
      <c r="L52" s="15"/>
      <c r="M52" s="33">
        <f>M48+M26</f>
        <v>3307837.46</v>
      </c>
      <c r="N52" s="16"/>
      <c r="O52" s="16"/>
      <c r="P52" s="16"/>
      <c r="Q52" s="13" t="s">
        <v>101</v>
      </c>
      <c r="R52" s="33">
        <f>R41+R28</f>
        <v>3645268.83</v>
      </c>
      <c r="S52" s="15"/>
      <c r="T52" s="33">
        <f>T41+T28</f>
        <v>3307837.460000001</v>
      </c>
      <c r="U52" s="24"/>
      <c r="W52" s="17"/>
    </row>
    <row r="53" spans="1:23" s="43" customFormat="1" ht="12" customHeight="1" thickTop="1">
      <c r="A53" s="13"/>
      <c r="B53" s="13"/>
      <c r="C53" s="15"/>
      <c r="D53" s="15"/>
      <c r="E53" s="15"/>
      <c r="F53" s="15"/>
      <c r="G53" s="15"/>
      <c r="H53" s="15"/>
      <c r="I53" s="15"/>
      <c r="J53" s="15"/>
      <c r="K53" s="15"/>
      <c r="L53" s="15"/>
      <c r="M53" s="15"/>
      <c r="N53" s="16"/>
      <c r="O53" s="16"/>
      <c r="P53" s="16"/>
      <c r="Q53" s="13"/>
      <c r="R53" s="15"/>
      <c r="S53" s="15"/>
      <c r="T53" s="15"/>
      <c r="U53" s="24"/>
      <c r="W53" s="17"/>
    </row>
    <row r="54" spans="1:21" s="43" customFormat="1" ht="12" customHeight="1">
      <c r="A54" s="13"/>
      <c r="B54" s="13"/>
      <c r="C54" s="15"/>
      <c r="D54" s="15"/>
      <c r="E54" s="15"/>
      <c r="F54" s="15"/>
      <c r="G54" s="15"/>
      <c r="H54" s="15"/>
      <c r="I54" s="15"/>
      <c r="J54" s="15"/>
      <c r="K54" s="15"/>
      <c r="L54" s="15"/>
      <c r="M54" s="15"/>
      <c r="N54" s="16"/>
      <c r="O54" s="16"/>
      <c r="P54" s="16"/>
      <c r="Q54" s="13"/>
      <c r="R54" s="15"/>
      <c r="S54" s="15"/>
      <c r="T54" s="15"/>
      <c r="U54" s="24"/>
    </row>
    <row r="55" spans="1:21" s="43" customFormat="1" ht="12" customHeight="1">
      <c r="A55" s="13" t="s">
        <v>120</v>
      </c>
      <c r="B55" s="13"/>
      <c r="C55" s="15"/>
      <c r="D55" s="15"/>
      <c r="E55" s="15"/>
      <c r="F55" s="15"/>
      <c r="G55" s="15"/>
      <c r="H55" s="15"/>
      <c r="I55" s="15"/>
      <c r="J55" s="15"/>
      <c r="K55" s="15"/>
      <c r="L55" s="15"/>
      <c r="M55" s="15"/>
      <c r="N55" s="16"/>
      <c r="O55" s="16"/>
      <c r="P55" s="16"/>
      <c r="Q55" s="13" t="s">
        <v>121</v>
      </c>
      <c r="R55" s="15"/>
      <c r="S55" s="15"/>
      <c r="T55" s="15"/>
      <c r="U55" s="24"/>
    </row>
    <row r="56" spans="1:21" s="43" customFormat="1" ht="12" customHeight="1" thickBot="1">
      <c r="A56" s="45" t="s">
        <v>122</v>
      </c>
      <c r="B56" s="13"/>
      <c r="C56" s="15"/>
      <c r="D56" s="15"/>
      <c r="E56" s="15"/>
      <c r="F56" s="15"/>
      <c r="G56" s="33">
        <v>2008059</v>
      </c>
      <c r="H56" s="15"/>
      <c r="I56" s="15"/>
      <c r="J56" s="15"/>
      <c r="K56" s="15"/>
      <c r="L56" s="15"/>
      <c r="M56" s="33">
        <v>768179.75</v>
      </c>
      <c r="N56" s="16"/>
      <c r="O56" s="16"/>
      <c r="P56" s="16"/>
      <c r="Q56" s="45" t="s">
        <v>122</v>
      </c>
      <c r="R56" s="33">
        <f>G56</f>
        <v>2008059</v>
      </c>
      <c r="S56" s="15"/>
      <c r="T56" s="33">
        <f>M56</f>
        <v>768179.75</v>
      </c>
      <c r="U56" s="24"/>
    </row>
    <row r="57" spans="1:21" s="43" customFormat="1" ht="12" customHeight="1" thickTop="1">
      <c r="A57" s="13"/>
      <c r="B57" s="13"/>
      <c r="C57" s="15"/>
      <c r="D57" s="15"/>
      <c r="E57" s="15"/>
      <c r="F57" s="15"/>
      <c r="G57" s="15"/>
      <c r="H57" s="15"/>
      <c r="I57" s="15"/>
      <c r="J57" s="15"/>
      <c r="K57" s="15"/>
      <c r="L57" s="15"/>
      <c r="M57" s="15"/>
      <c r="N57" s="16"/>
      <c r="O57" s="16"/>
      <c r="P57" s="16"/>
      <c r="U57" s="24"/>
    </row>
    <row r="58" spans="1:21" s="43" customFormat="1" ht="12" customHeight="1">
      <c r="A58" s="13" t="s">
        <v>126</v>
      </c>
      <c r="B58" s="13"/>
      <c r="C58" s="15"/>
      <c r="D58" s="15"/>
      <c r="E58" s="15"/>
      <c r="F58" s="15"/>
      <c r="G58" s="15"/>
      <c r="H58" s="15"/>
      <c r="I58" s="15"/>
      <c r="J58" s="15"/>
      <c r="K58" s="15"/>
      <c r="L58" s="15"/>
      <c r="M58" s="15"/>
      <c r="N58" s="16"/>
      <c r="O58" s="16"/>
      <c r="P58" s="16"/>
      <c r="R58" s="72"/>
      <c r="S58" s="72"/>
      <c r="T58" s="72"/>
      <c r="U58" s="35"/>
    </row>
    <row r="59" spans="1:21" s="43" customFormat="1" ht="12.75">
      <c r="A59" s="13"/>
      <c r="B59" s="13"/>
      <c r="C59" s="15"/>
      <c r="D59" s="15"/>
      <c r="E59" s="15"/>
      <c r="F59" s="15"/>
      <c r="G59" s="15"/>
      <c r="H59" s="15"/>
      <c r="I59" s="15"/>
      <c r="J59" s="15"/>
      <c r="K59" s="15"/>
      <c r="L59" s="15"/>
      <c r="M59" s="15"/>
      <c r="N59" s="16"/>
      <c r="O59" s="16"/>
      <c r="P59" s="16"/>
      <c r="R59" s="72"/>
      <c r="S59" s="72"/>
      <c r="T59" s="72"/>
      <c r="U59" s="35"/>
    </row>
    <row r="60" spans="1:28" s="43" customFormat="1" ht="12" customHeight="1">
      <c r="A60" s="81" t="s">
        <v>52</v>
      </c>
      <c r="B60" s="81"/>
      <c r="C60" s="81"/>
      <c r="D60" s="81"/>
      <c r="E60" s="81"/>
      <c r="F60" s="81"/>
      <c r="G60" s="81"/>
      <c r="H60" s="81"/>
      <c r="I60" s="81"/>
      <c r="J60" s="81"/>
      <c r="K60" s="81"/>
      <c r="L60" s="81"/>
      <c r="M60" s="81"/>
      <c r="N60" s="16"/>
      <c r="O60" s="16"/>
      <c r="P60" s="16"/>
      <c r="R60" s="72"/>
      <c r="S60" s="72"/>
      <c r="T60" s="72"/>
      <c r="U60" s="35"/>
      <c r="V60" s="17"/>
      <c r="X60" s="17"/>
      <c r="Y60" s="17"/>
      <c r="Z60" s="17"/>
      <c r="AA60" s="17"/>
      <c r="AB60" s="17"/>
    </row>
    <row r="61" spans="1:23" ht="12" customHeight="1">
      <c r="A61" s="81" t="s">
        <v>132</v>
      </c>
      <c r="B61" s="81"/>
      <c r="C61" s="81"/>
      <c r="D61" s="81"/>
      <c r="E61" s="81"/>
      <c r="F61" s="81"/>
      <c r="G61" s="81"/>
      <c r="H61" s="81"/>
      <c r="I61" s="81"/>
      <c r="J61" s="81"/>
      <c r="K61" s="81"/>
      <c r="L61" s="81"/>
      <c r="M61" s="81"/>
      <c r="N61" s="16"/>
      <c r="O61" s="16"/>
      <c r="P61" s="16"/>
      <c r="Q61" s="29" t="s">
        <v>53</v>
      </c>
      <c r="R61" s="22" t="s">
        <v>38</v>
      </c>
      <c r="S61" s="13"/>
      <c r="T61" s="22" t="s">
        <v>38</v>
      </c>
      <c r="U61" s="46"/>
      <c r="W61" s="43"/>
    </row>
    <row r="62" spans="3:21" ht="12.75">
      <c r="C62" s="22" t="s">
        <v>129</v>
      </c>
      <c r="I62" s="22" t="s">
        <v>128</v>
      </c>
      <c r="N62" s="16"/>
      <c r="O62" s="16"/>
      <c r="P62" s="16"/>
      <c r="Q62" s="13"/>
      <c r="R62" s="22" t="s">
        <v>54</v>
      </c>
      <c r="S62" s="13"/>
      <c r="T62" s="22" t="s">
        <v>42</v>
      </c>
      <c r="U62" s="24"/>
    </row>
    <row r="63" spans="1:21" ht="12.75">
      <c r="A63" s="16" t="s">
        <v>55</v>
      </c>
      <c r="B63" s="16"/>
      <c r="C63" s="14"/>
      <c r="D63" s="14"/>
      <c r="E63" s="15"/>
      <c r="F63" s="14"/>
      <c r="G63" s="14">
        <v>3841098.37</v>
      </c>
      <c r="H63" s="14"/>
      <c r="I63" s="14"/>
      <c r="J63" s="14"/>
      <c r="K63" s="15"/>
      <c r="L63" s="14"/>
      <c r="M63" s="14">
        <v>4242112.16</v>
      </c>
      <c r="N63" s="16"/>
      <c r="O63" s="16"/>
      <c r="P63" s="29"/>
      <c r="Q63" s="13"/>
      <c r="R63" s="22" t="s">
        <v>127</v>
      </c>
      <c r="S63" s="13"/>
      <c r="T63" s="22" t="s">
        <v>4</v>
      </c>
      <c r="U63" s="24"/>
    </row>
    <row r="64" spans="1:21" ht="12.75">
      <c r="A64" s="16" t="s">
        <v>75</v>
      </c>
      <c r="B64" s="16"/>
      <c r="C64" s="14"/>
      <c r="D64" s="14"/>
      <c r="E64" s="15"/>
      <c r="F64" s="15"/>
      <c r="G64" s="20">
        <f>1756896.27+1609012.47-G69-E75</f>
        <v>2676350.99</v>
      </c>
      <c r="H64" s="15"/>
      <c r="I64" s="14"/>
      <c r="J64" s="14"/>
      <c r="K64" s="15"/>
      <c r="L64" s="15"/>
      <c r="M64" s="20">
        <v>3391153.3845308265</v>
      </c>
      <c r="N64" s="16"/>
      <c r="O64" s="16"/>
      <c r="P64" s="16"/>
      <c r="Q64" s="16" t="s">
        <v>143</v>
      </c>
      <c r="R64" s="5">
        <f>G87</f>
        <v>501502.8399999999</v>
      </c>
      <c r="S64" s="47"/>
      <c r="T64" s="5">
        <v>180981.72000000064</v>
      </c>
      <c r="U64" s="48"/>
    </row>
    <row r="65" spans="1:21" ht="12" customHeight="1">
      <c r="A65" s="16" t="s">
        <v>18</v>
      </c>
      <c r="B65" s="16"/>
      <c r="C65" s="14"/>
      <c r="D65" s="14"/>
      <c r="E65" s="14"/>
      <c r="F65" s="15"/>
      <c r="G65" s="49">
        <f>G63-G64</f>
        <v>1164747.38</v>
      </c>
      <c r="H65" s="15"/>
      <c r="I65" s="14"/>
      <c r="J65" s="14"/>
      <c r="K65" s="14"/>
      <c r="L65" s="15"/>
      <c r="M65" s="49">
        <f>M63-M64</f>
        <v>850958.7754691737</v>
      </c>
      <c r="N65" s="16"/>
      <c r="O65" s="16"/>
      <c r="P65" s="16"/>
      <c r="Q65" s="8" t="s">
        <v>89</v>
      </c>
      <c r="R65" s="34"/>
      <c r="S65" s="15"/>
      <c r="T65" s="34"/>
      <c r="U65" s="48"/>
    </row>
    <row r="66" spans="1:21" ht="12" customHeight="1">
      <c r="A66" s="16" t="s">
        <v>0</v>
      </c>
      <c r="B66" s="16"/>
      <c r="C66" s="14"/>
      <c r="D66" s="14"/>
      <c r="E66" s="14"/>
      <c r="F66" s="15"/>
      <c r="G66" s="53">
        <v>30</v>
      </c>
      <c r="H66" s="15"/>
      <c r="I66" s="14"/>
      <c r="J66" s="14"/>
      <c r="K66" s="14"/>
      <c r="L66" s="15"/>
      <c r="M66" s="53">
        <v>1570.5</v>
      </c>
      <c r="N66" s="16"/>
      <c r="O66" s="16"/>
      <c r="P66" s="16"/>
      <c r="Q66" s="8" t="s">
        <v>87</v>
      </c>
      <c r="R66" s="15">
        <f>T82</f>
        <v>316301.87120000063</v>
      </c>
      <c r="S66" s="15"/>
      <c r="T66" s="15">
        <v>185397.98</v>
      </c>
      <c r="U66" s="48"/>
    </row>
    <row r="67" spans="7:21" ht="12.75">
      <c r="G67" s="51">
        <f>G65+G66</f>
        <v>1164777.38</v>
      </c>
      <c r="H67" s="5"/>
      <c r="M67" s="51">
        <f>M65+M66</f>
        <v>852529.2754691737</v>
      </c>
      <c r="N67" s="16"/>
      <c r="O67" s="16"/>
      <c r="P67" s="16"/>
      <c r="Q67" s="8" t="s">
        <v>144</v>
      </c>
      <c r="R67" s="15">
        <v>343610.91</v>
      </c>
      <c r="S67" s="15"/>
      <c r="T67" s="15"/>
      <c r="U67" s="48"/>
    </row>
    <row r="68" spans="1:21" ht="12" customHeight="1">
      <c r="A68" s="16" t="s">
        <v>56</v>
      </c>
      <c r="B68" s="16"/>
      <c r="C68" s="14"/>
      <c r="D68" s="14"/>
      <c r="E68" s="15">
        <v>82117.36</v>
      </c>
      <c r="F68" s="15"/>
      <c r="G68" s="15"/>
      <c r="H68" s="15"/>
      <c r="I68" s="14"/>
      <c r="J68" s="14"/>
      <c r="K68" s="15">
        <v>228355.7194268976</v>
      </c>
      <c r="L68" s="15"/>
      <c r="M68" s="15"/>
      <c r="N68" s="16"/>
      <c r="O68" s="16"/>
      <c r="P68" s="16"/>
      <c r="Q68" s="8" t="s">
        <v>19</v>
      </c>
      <c r="R68" s="49">
        <f>SUM(R64:R67)</f>
        <v>1161415.6212000004</v>
      </c>
      <c r="S68" s="15"/>
      <c r="T68" s="49">
        <f>SUM(T64:T66)</f>
        <v>366379.70000000065</v>
      </c>
      <c r="U68" s="24"/>
    </row>
    <row r="69" spans="1:21" ht="12" customHeight="1">
      <c r="A69" s="16" t="s">
        <v>113</v>
      </c>
      <c r="B69" s="16"/>
      <c r="C69" s="14"/>
      <c r="D69" s="14"/>
      <c r="E69" s="20">
        <v>555257.53</v>
      </c>
      <c r="F69" s="15"/>
      <c r="G69" s="20">
        <f>SUM(E68:E69)</f>
        <v>637374.89</v>
      </c>
      <c r="H69" s="15"/>
      <c r="I69" s="14"/>
      <c r="J69" s="14"/>
      <c r="K69" s="20">
        <v>394625.3560422754</v>
      </c>
      <c r="L69" s="15"/>
      <c r="M69" s="20">
        <f>SUM(K68:K69)</f>
        <v>622981.075469173</v>
      </c>
      <c r="N69" s="16"/>
      <c r="O69" s="16"/>
      <c r="P69" s="16"/>
      <c r="Q69" s="8" t="s">
        <v>135</v>
      </c>
      <c r="U69" s="24"/>
    </row>
    <row r="70" spans="1:22" ht="12" customHeight="1">
      <c r="A70" s="16" t="s">
        <v>139</v>
      </c>
      <c r="B70" s="16"/>
      <c r="C70" s="14"/>
      <c r="D70" s="14"/>
      <c r="E70" s="15"/>
      <c r="F70" s="15"/>
      <c r="G70" s="51">
        <f>G67-G69</f>
        <v>527402.4899999999</v>
      </c>
      <c r="H70" s="15"/>
      <c r="I70" s="14"/>
      <c r="J70" s="14"/>
      <c r="K70" s="15"/>
      <c r="L70" s="15"/>
      <c r="M70" s="51">
        <f>M67-M69</f>
        <v>229548.20000000065</v>
      </c>
      <c r="N70" s="16"/>
      <c r="O70" s="16"/>
      <c r="P70" s="16"/>
      <c r="Q70" s="8" t="s">
        <v>134</v>
      </c>
      <c r="R70" s="50">
        <v>125754.67</v>
      </c>
      <c r="S70" s="15"/>
      <c r="T70" s="7" t="s">
        <v>48</v>
      </c>
      <c r="V70" s="80"/>
    </row>
    <row r="71" spans="1:20" ht="12.75">
      <c r="A71" s="16" t="s">
        <v>103</v>
      </c>
      <c r="B71" s="16"/>
      <c r="C71" s="14"/>
      <c r="D71" s="14"/>
      <c r="E71" s="5">
        <v>22421.32</v>
      </c>
      <c r="F71" s="15"/>
      <c r="G71" s="15"/>
      <c r="H71" s="15"/>
      <c r="I71" s="14"/>
      <c r="J71" s="14"/>
      <c r="K71" s="10" t="s">
        <v>48</v>
      </c>
      <c r="L71" s="15"/>
      <c r="M71" s="15"/>
      <c r="N71" s="13"/>
      <c r="O71" s="16"/>
      <c r="P71" s="16"/>
      <c r="Q71" s="8" t="s">
        <v>147</v>
      </c>
      <c r="R71" s="50">
        <v>51541.64</v>
      </c>
      <c r="T71" s="7" t="s">
        <v>48</v>
      </c>
    </row>
    <row r="72" spans="1:17" ht="12.75">
      <c r="A72" s="16" t="s">
        <v>109</v>
      </c>
      <c r="B72" s="16"/>
      <c r="C72" s="14"/>
      <c r="D72" s="14"/>
      <c r="E72" s="9">
        <v>1403.82</v>
      </c>
      <c r="F72" s="15"/>
      <c r="G72" s="15"/>
      <c r="H72" s="15"/>
      <c r="I72" s="14"/>
      <c r="J72" s="14"/>
      <c r="K72" s="9">
        <v>643.63</v>
      </c>
      <c r="L72" s="15"/>
      <c r="M72" s="15"/>
      <c r="N72" s="13"/>
      <c r="O72" s="16"/>
      <c r="P72" s="16"/>
      <c r="Q72" s="70" t="s">
        <v>7</v>
      </c>
    </row>
    <row r="73" spans="1:20" ht="12.75">
      <c r="A73" s="16"/>
      <c r="B73" s="16"/>
      <c r="C73" s="14"/>
      <c r="D73" s="14"/>
      <c r="E73" s="5">
        <f>SUM(E71:E72)</f>
        <v>23825.14</v>
      </c>
      <c r="F73" s="15"/>
      <c r="G73" s="15"/>
      <c r="H73" s="15"/>
      <c r="I73" s="14"/>
      <c r="J73" s="14"/>
      <c r="K73" s="5">
        <f>SUM(K71:K72)</f>
        <v>643.63</v>
      </c>
      <c r="L73" s="15"/>
      <c r="M73" s="15"/>
      <c r="N73" s="23"/>
      <c r="O73" s="16"/>
      <c r="P73" s="16"/>
      <c r="Q73" s="70" t="s">
        <v>8</v>
      </c>
      <c r="R73" s="11">
        <v>52907.33</v>
      </c>
      <c r="T73" s="11">
        <v>44623.5</v>
      </c>
    </row>
    <row r="74" spans="14:20" ht="13.5" thickBot="1">
      <c r="N74" s="16"/>
      <c r="O74" s="23"/>
      <c r="P74" s="16"/>
      <c r="Q74" s="8" t="s">
        <v>108</v>
      </c>
      <c r="R74" s="52">
        <f>R68-R70-R73-R71</f>
        <v>931211.9812000004</v>
      </c>
      <c r="S74" s="15"/>
      <c r="T74" s="52">
        <f>T68-T73</f>
        <v>321756.20000000065</v>
      </c>
    </row>
    <row r="75" spans="1:20" ht="13.5" thickTop="1">
      <c r="A75" s="16" t="s">
        <v>90</v>
      </c>
      <c r="B75" s="16"/>
      <c r="C75" s="15"/>
      <c r="D75" s="14"/>
      <c r="E75" s="20">
        <v>52182.86</v>
      </c>
      <c r="F75" s="15"/>
      <c r="G75" s="5">
        <f>E73-E75</f>
        <v>-28357.72</v>
      </c>
      <c r="H75" s="15"/>
      <c r="I75" s="15"/>
      <c r="J75" s="14"/>
      <c r="K75" s="20">
        <v>53123.91</v>
      </c>
      <c r="L75" s="15"/>
      <c r="M75" s="5">
        <f>K73-K75</f>
        <v>-52480.280000000006</v>
      </c>
      <c r="N75" s="16"/>
      <c r="O75" s="23"/>
      <c r="P75" s="16"/>
      <c r="Q75" s="8" t="s">
        <v>88</v>
      </c>
      <c r="R75" s="15"/>
      <c r="S75" s="15"/>
      <c r="T75" s="15"/>
    </row>
    <row r="76" spans="1:20" ht="12.75">
      <c r="A76" s="16" t="s">
        <v>140</v>
      </c>
      <c r="B76" s="16"/>
      <c r="C76" s="14"/>
      <c r="D76" s="14"/>
      <c r="E76" s="15"/>
      <c r="F76" s="15"/>
      <c r="G76" s="51">
        <f>SUM(G70:G75)</f>
        <v>499044.7699999999</v>
      </c>
      <c r="H76" s="15"/>
      <c r="I76" s="14"/>
      <c r="J76" s="14"/>
      <c r="K76" s="15"/>
      <c r="L76" s="15"/>
      <c r="M76" s="51">
        <f>SUM(M70:M75)</f>
        <v>177067.92000000065</v>
      </c>
      <c r="N76" s="16"/>
      <c r="O76" s="18"/>
      <c r="P76" s="16"/>
      <c r="Q76" s="8" t="s">
        <v>20</v>
      </c>
      <c r="R76" s="41">
        <v>18555.60508</v>
      </c>
      <c r="S76" s="40"/>
      <c r="T76" s="41">
        <v>5454.3288</v>
      </c>
    </row>
    <row r="77" spans="1:20" ht="12.75">
      <c r="A77" s="16" t="s">
        <v>1</v>
      </c>
      <c r="B77" s="16"/>
      <c r="C77" s="15"/>
      <c r="D77" s="14"/>
      <c r="E77" s="10" t="s">
        <v>48</v>
      </c>
      <c r="F77" s="15"/>
      <c r="G77" s="5"/>
      <c r="H77" s="15"/>
      <c r="I77" s="15"/>
      <c r="J77" s="14"/>
      <c r="K77" s="15">
        <v>2700</v>
      </c>
      <c r="L77" s="15"/>
      <c r="M77" s="5"/>
      <c r="N77" s="16"/>
      <c r="O77" s="18"/>
      <c r="P77" s="16"/>
      <c r="Q77" s="8" t="s">
        <v>145</v>
      </c>
      <c r="R77" s="76">
        <v>123394.77</v>
      </c>
      <c r="S77" s="40"/>
      <c r="T77" s="74" t="s">
        <v>48</v>
      </c>
    </row>
    <row r="78" spans="1:20" ht="12.75">
      <c r="A78" s="16" t="s">
        <v>2</v>
      </c>
      <c r="B78" s="16"/>
      <c r="C78" s="11"/>
      <c r="D78" s="14"/>
      <c r="E78" s="20">
        <v>2658.05</v>
      </c>
      <c r="F78" s="15"/>
      <c r="G78" s="15"/>
      <c r="H78" s="15"/>
      <c r="I78" s="11"/>
      <c r="J78" s="14"/>
      <c r="K78" s="20">
        <v>2836.22</v>
      </c>
      <c r="L78" s="15"/>
      <c r="M78" s="15"/>
      <c r="N78" s="16"/>
      <c r="O78" s="18"/>
      <c r="P78" s="16"/>
      <c r="Q78" s="8" t="s">
        <v>137</v>
      </c>
      <c r="R78" s="76">
        <f>(R64-R70)-R77</f>
        <v>252353.3999999999</v>
      </c>
      <c r="S78" s="40"/>
      <c r="T78" s="74" t="s">
        <v>48</v>
      </c>
    </row>
    <row r="79" spans="1:20" ht="12" customHeight="1">
      <c r="A79" s="16"/>
      <c r="B79" s="16"/>
      <c r="C79" s="11"/>
      <c r="D79" s="14"/>
      <c r="E79" s="11">
        <f>SUM(E77:E78)</f>
        <v>2658.05</v>
      </c>
      <c r="F79" s="15"/>
      <c r="G79" s="15"/>
      <c r="H79" s="15"/>
      <c r="I79" s="11"/>
      <c r="J79" s="14"/>
      <c r="K79" s="11">
        <f>SUM(K77:K78)</f>
        <v>5536.219999999999</v>
      </c>
      <c r="L79" s="15"/>
      <c r="M79" s="15"/>
      <c r="N79" s="18"/>
      <c r="O79" s="18"/>
      <c r="P79" s="54"/>
      <c r="Q79" s="8" t="s">
        <v>148</v>
      </c>
      <c r="R79" s="41">
        <v>244838.93612000055</v>
      </c>
      <c r="T79" s="74" t="s">
        <v>48</v>
      </c>
    </row>
    <row r="80" spans="1:20" ht="12.75">
      <c r="A80" s="16" t="s">
        <v>116</v>
      </c>
      <c r="B80" s="16"/>
      <c r="C80" s="11">
        <v>199.98</v>
      </c>
      <c r="D80" s="14"/>
      <c r="E80" s="11"/>
      <c r="F80" s="15"/>
      <c r="G80" s="15"/>
      <c r="H80" s="15"/>
      <c r="I80" s="11">
        <v>522.42</v>
      </c>
      <c r="J80" s="14"/>
      <c r="K80" s="11"/>
      <c r="L80" s="15"/>
      <c r="M80" s="15"/>
      <c r="N80" s="16"/>
      <c r="O80" s="13"/>
      <c r="P80" s="18"/>
      <c r="Q80" s="8" t="s">
        <v>149</v>
      </c>
      <c r="T80" s="74"/>
    </row>
    <row r="81" spans="1:20" ht="12.75">
      <c r="A81" s="16" t="s">
        <v>3</v>
      </c>
      <c r="B81" s="16"/>
      <c r="C81" s="12" t="s">
        <v>48</v>
      </c>
      <c r="D81" s="14"/>
      <c r="E81" s="9">
        <f>SUM(C80:D81)</f>
        <v>199.98</v>
      </c>
      <c r="F81" s="15"/>
      <c r="G81" s="5">
        <f>E79-E81</f>
        <v>2458.07</v>
      </c>
      <c r="H81" s="15"/>
      <c r="I81" s="9">
        <v>1100</v>
      </c>
      <c r="J81" s="14"/>
      <c r="K81" s="9">
        <f>SUM(I80:J81)</f>
        <v>1622.42</v>
      </c>
      <c r="L81" s="15"/>
      <c r="M81" s="5">
        <f>K79-K81</f>
        <v>3913.7999999999993</v>
      </c>
      <c r="N81" s="18"/>
      <c r="O81" s="18"/>
      <c r="P81" s="18"/>
      <c r="Q81" s="8" t="s">
        <v>150</v>
      </c>
      <c r="R81" s="41">
        <f>343610.91-51541.64</f>
        <v>292069.26999999996</v>
      </c>
      <c r="T81" s="74" t="s">
        <v>48</v>
      </c>
    </row>
    <row r="82" spans="1:20" ht="12.75">
      <c r="A82" s="16" t="s">
        <v>141</v>
      </c>
      <c r="B82" s="16"/>
      <c r="C82" s="14"/>
      <c r="D82" s="14"/>
      <c r="E82" s="15"/>
      <c r="F82" s="15"/>
      <c r="G82" s="51">
        <f>G76+G81</f>
        <v>501502.8399999999</v>
      </c>
      <c r="H82" s="15"/>
      <c r="I82" s="14"/>
      <c r="J82" s="14"/>
      <c r="K82" s="15"/>
      <c r="L82" s="15"/>
      <c r="M82" s="51">
        <f>M76+M81</f>
        <v>180981.72000000064</v>
      </c>
      <c r="N82" s="16"/>
      <c r="O82" s="16"/>
      <c r="P82" s="23"/>
      <c r="Q82" s="42" t="s">
        <v>111</v>
      </c>
      <c r="R82" s="71" t="s">
        <v>48</v>
      </c>
      <c r="S82" s="73"/>
      <c r="T82" s="53">
        <v>316301.87120000063</v>
      </c>
    </row>
    <row r="83" spans="1:20" ht="13.5" thickBot="1">
      <c r="A83" s="16" t="s">
        <v>57</v>
      </c>
      <c r="B83" s="16"/>
      <c r="C83" s="14"/>
      <c r="D83" s="14"/>
      <c r="E83" s="15"/>
      <c r="F83" s="15"/>
      <c r="G83" s="15"/>
      <c r="H83" s="15"/>
      <c r="I83" s="14"/>
      <c r="J83" s="14"/>
      <c r="K83" s="15"/>
      <c r="L83" s="15"/>
      <c r="M83" s="15"/>
      <c r="N83" s="16"/>
      <c r="O83" s="16"/>
      <c r="P83" s="16"/>
      <c r="R83" s="52">
        <f>SUM(R76:R82)</f>
        <v>931211.9812000005</v>
      </c>
      <c r="S83" s="50"/>
      <c r="T83" s="52">
        <f>SUM(T76:T82)</f>
        <v>321756.20000000065</v>
      </c>
    </row>
    <row r="84" spans="1:21" ht="12" customHeight="1" thickTop="1">
      <c r="A84" s="16" t="s">
        <v>58</v>
      </c>
      <c r="B84" s="16"/>
      <c r="C84" s="14"/>
      <c r="D84" s="14"/>
      <c r="E84" s="15">
        <v>63482.38</v>
      </c>
      <c r="F84" s="15"/>
      <c r="G84" s="15"/>
      <c r="H84" s="15"/>
      <c r="I84" s="14"/>
      <c r="J84" s="14"/>
      <c r="K84" s="15">
        <v>200368.72</v>
      </c>
      <c r="L84" s="15"/>
      <c r="M84" s="15"/>
      <c r="N84" s="16"/>
      <c r="O84" s="54"/>
      <c r="P84" s="16"/>
      <c r="R84" s="78"/>
      <c r="U84" s="24"/>
    </row>
    <row r="85" spans="1:18" ht="12" customHeight="1">
      <c r="A85" s="16" t="s">
        <v>59</v>
      </c>
      <c r="B85" s="16"/>
      <c r="C85" s="14"/>
      <c r="D85" s="14"/>
      <c r="E85" s="15" t="s">
        <v>50</v>
      </c>
      <c r="F85" s="15"/>
      <c r="G85" s="15"/>
      <c r="H85" s="15"/>
      <c r="I85" s="14"/>
      <c r="J85" s="14"/>
      <c r="K85" s="15" t="s">
        <v>50</v>
      </c>
      <c r="L85" s="15"/>
      <c r="M85" s="15"/>
      <c r="N85" s="16"/>
      <c r="O85" s="16"/>
      <c r="P85" s="16"/>
      <c r="R85" s="77"/>
    </row>
    <row r="86" spans="1:18" ht="12" customHeight="1">
      <c r="A86" s="16" t="s">
        <v>69</v>
      </c>
      <c r="B86" s="16"/>
      <c r="C86" s="14"/>
      <c r="D86" s="14"/>
      <c r="E86" s="20">
        <f>E84</f>
        <v>63482.38</v>
      </c>
      <c r="F86" s="15"/>
      <c r="G86" s="10" t="s">
        <v>48</v>
      </c>
      <c r="H86" s="15"/>
      <c r="I86" s="14"/>
      <c r="J86" s="14"/>
      <c r="K86" s="20">
        <f>K84</f>
        <v>200368.72</v>
      </c>
      <c r="L86" s="15"/>
      <c r="M86" s="10" t="s">
        <v>48</v>
      </c>
      <c r="N86" s="16"/>
      <c r="O86" s="16"/>
      <c r="P86" s="16"/>
      <c r="R86" s="77"/>
    </row>
    <row r="87" spans="1:18" ht="12" customHeight="1" thickBot="1">
      <c r="A87" s="13" t="s">
        <v>142</v>
      </c>
      <c r="B87" s="13"/>
      <c r="C87" s="14"/>
      <c r="D87" s="14"/>
      <c r="E87" s="15"/>
      <c r="F87" s="15"/>
      <c r="G87" s="56">
        <f>G82</f>
        <v>501502.8399999999</v>
      </c>
      <c r="H87" s="15"/>
      <c r="I87" s="14"/>
      <c r="J87" s="14"/>
      <c r="K87" s="15"/>
      <c r="L87" s="15"/>
      <c r="M87" s="56">
        <f>M82</f>
        <v>180981.72000000064</v>
      </c>
      <c r="N87" s="16"/>
      <c r="O87" s="16"/>
      <c r="P87" s="16"/>
      <c r="R87" s="79"/>
    </row>
    <row r="88" spans="1:18" ht="12" customHeight="1" thickTop="1">
      <c r="A88" s="13"/>
      <c r="B88" s="13"/>
      <c r="C88" s="14"/>
      <c r="D88" s="14"/>
      <c r="E88" s="15"/>
      <c r="F88" s="15"/>
      <c r="G88" s="5"/>
      <c r="H88" s="15"/>
      <c r="I88" s="14"/>
      <c r="J88" s="14"/>
      <c r="K88" s="15"/>
      <c r="L88" s="15"/>
      <c r="M88" s="5"/>
      <c r="N88" s="16"/>
      <c r="O88" s="16"/>
      <c r="P88" s="16"/>
      <c r="R88" s="79"/>
    </row>
    <row r="89" spans="1:21" ht="12" customHeight="1">
      <c r="A89" s="13"/>
      <c r="B89" s="13"/>
      <c r="C89" s="14"/>
      <c r="D89" s="14"/>
      <c r="E89" s="15"/>
      <c r="F89" s="15"/>
      <c r="G89" s="15"/>
      <c r="H89" s="15"/>
      <c r="I89" s="14"/>
      <c r="J89" s="14"/>
      <c r="K89" s="15"/>
      <c r="L89" s="15"/>
      <c r="M89" s="15"/>
      <c r="N89" s="18"/>
      <c r="O89" s="18"/>
      <c r="P89" s="18"/>
      <c r="Q89" s="18"/>
      <c r="R89" s="18"/>
      <c r="S89" s="18"/>
      <c r="T89" s="18"/>
      <c r="U89" s="24"/>
    </row>
    <row r="90" spans="1:21" ht="12" customHeight="1">
      <c r="A90" s="82" t="s">
        <v>136</v>
      </c>
      <c r="B90" s="82"/>
      <c r="C90" s="82"/>
      <c r="D90" s="82"/>
      <c r="E90" s="82"/>
      <c r="F90" s="82"/>
      <c r="G90" s="82"/>
      <c r="H90" s="82"/>
      <c r="I90" s="82"/>
      <c r="J90" s="82"/>
      <c r="K90" s="82"/>
      <c r="L90" s="82"/>
      <c r="M90" s="82"/>
      <c r="N90" s="82"/>
      <c r="O90" s="82"/>
      <c r="P90" s="82"/>
      <c r="Q90" s="82"/>
      <c r="R90" s="82"/>
      <c r="S90" s="82"/>
      <c r="T90" s="82"/>
      <c r="U90" s="24"/>
    </row>
    <row r="91" spans="1:21" ht="12" customHeight="1">
      <c r="A91" s="82" t="s">
        <v>27</v>
      </c>
      <c r="B91" s="82"/>
      <c r="C91" s="82"/>
      <c r="D91" s="18"/>
      <c r="E91" s="82" t="s">
        <v>28</v>
      </c>
      <c r="F91" s="82"/>
      <c r="G91" s="82"/>
      <c r="H91" s="16"/>
      <c r="I91" s="18"/>
      <c r="J91" s="18"/>
      <c r="K91" s="18" t="s">
        <v>104</v>
      </c>
      <c r="L91" s="18"/>
      <c r="M91" s="18"/>
      <c r="N91" s="16"/>
      <c r="O91" s="16"/>
      <c r="P91" s="16"/>
      <c r="Q91" s="82" t="s">
        <v>29</v>
      </c>
      <c r="R91" s="82"/>
      <c r="S91" s="82"/>
      <c r="T91" s="82"/>
      <c r="U91" s="24"/>
    </row>
    <row r="92" spans="1:21" ht="12" customHeight="1">
      <c r="A92" s="18"/>
      <c r="B92" s="18"/>
      <c r="C92" s="18"/>
      <c r="D92" s="16"/>
      <c r="E92" s="16"/>
      <c r="F92" s="16"/>
      <c r="G92" s="15"/>
      <c r="H92" s="16"/>
      <c r="I92" s="16"/>
      <c r="J92" s="16"/>
      <c r="K92" s="16"/>
      <c r="L92" s="16"/>
      <c r="M92" s="16"/>
      <c r="N92" s="16"/>
      <c r="O92" s="16"/>
      <c r="P92" s="16"/>
      <c r="Q92" s="57"/>
      <c r="R92" s="18"/>
      <c r="S92" s="18"/>
      <c r="T92" s="18"/>
      <c r="U92" s="24"/>
    </row>
    <row r="93" spans="1:16" ht="12" customHeight="1">
      <c r="A93" s="16"/>
      <c r="B93" s="16"/>
      <c r="C93" s="16"/>
      <c r="D93" s="16"/>
      <c r="E93" s="16"/>
      <c r="F93" s="16"/>
      <c r="G93" s="16"/>
      <c r="H93" s="16"/>
      <c r="I93" s="16"/>
      <c r="J93" s="16"/>
      <c r="K93" s="16"/>
      <c r="L93" s="16"/>
      <c r="M93" s="16"/>
      <c r="N93" s="18"/>
      <c r="O93" s="18"/>
      <c r="P93" s="16"/>
    </row>
    <row r="94" spans="1:21" ht="12" customHeight="1">
      <c r="A94" s="82" t="s">
        <v>105</v>
      </c>
      <c r="B94" s="82"/>
      <c r="C94" s="82"/>
      <c r="D94" s="18"/>
      <c r="E94" s="82" t="s">
        <v>21</v>
      </c>
      <c r="F94" s="82"/>
      <c r="G94" s="82"/>
      <c r="H94" s="16"/>
      <c r="I94" s="18"/>
      <c r="J94" s="18"/>
      <c r="K94" s="18" t="s">
        <v>22</v>
      </c>
      <c r="L94" s="18"/>
      <c r="M94" s="18"/>
      <c r="N94" s="18"/>
      <c r="O94" s="18"/>
      <c r="Q94" s="82" t="s">
        <v>118</v>
      </c>
      <c r="R94" s="82"/>
      <c r="S94" s="82"/>
      <c r="T94" s="82"/>
      <c r="U94" s="24"/>
    </row>
    <row r="95" spans="1:21" ht="12" customHeight="1">
      <c r="A95" s="82" t="s">
        <v>23</v>
      </c>
      <c r="B95" s="82"/>
      <c r="C95" s="82"/>
      <c r="D95" s="18"/>
      <c r="E95" s="82" t="s">
        <v>24</v>
      </c>
      <c r="F95" s="82"/>
      <c r="G95" s="82"/>
      <c r="H95" s="16"/>
      <c r="I95" s="18"/>
      <c r="J95" s="18"/>
      <c r="K95" s="18" t="s">
        <v>25</v>
      </c>
      <c r="L95" s="18"/>
      <c r="M95" s="18"/>
      <c r="N95" s="58"/>
      <c r="O95" s="58"/>
      <c r="Q95" s="82" t="s">
        <v>119</v>
      </c>
      <c r="R95" s="82"/>
      <c r="S95" s="82"/>
      <c r="T95" s="82"/>
      <c r="U95" s="24"/>
    </row>
    <row r="96" spans="1:15" ht="12" customHeight="1">
      <c r="A96" s="16"/>
      <c r="B96" s="16"/>
      <c r="C96" s="16"/>
      <c r="D96" s="16"/>
      <c r="E96" s="16"/>
      <c r="F96" s="16"/>
      <c r="G96" s="16"/>
      <c r="H96" s="16"/>
      <c r="I96" s="16"/>
      <c r="J96" s="16"/>
      <c r="K96" s="16"/>
      <c r="L96" s="16"/>
      <c r="M96" s="16"/>
      <c r="N96" s="58"/>
      <c r="O96" s="58"/>
    </row>
    <row r="97" spans="14:15" ht="12" customHeight="1">
      <c r="N97" s="58"/>
      <c r="O97" s="58"/>
    </row>
    <row r="98" spans="14:15" ht="12" customHeight="1">
      <c r="N98" s="58"/>
      <c r="O98" s="58"/>
    </row>
    <row r="99" spans="14:15" ht="12" customHeight="1">
      <c r="N99" s="43"/>
      <c r="O99" s="58"/>
    </row>
    <row r="100" spans="14:15" ht="12" customHeight="1">
      <c r="N100" s="43"/>
      <c r="O100" s="58"/>
    </row>
    <row r="101" spans="14:15" ht="12" customHeight="1">
      <c r="N101" s="43"/>
      <c r="O101" s="58"/>
    </row>
    <row r="102" ht="12" customHeight="1">
      <c r="N102" s="43"/>
    </row>
    <row r="103" spans="1:14" ht="12" customHeight="1">
      <c r="A103" s="6"/>
      <c r="B103" s="59"/>
      <c r="C103" s="60"/>
      <c r="D103" s="61"/>
      <c r="E103" s="60"/>
      <c r="F103" s="59">
        <v>3261.4</v>
      </c>
      <c r="N103" s="43"/>
    </row>
    <row r="104" ht="12" customHeight="1">
      <c r="N104" s="43"/>
    </row>
    <row r="105" ht="12" customHeight="1">
      <c r="N105" s="43"/>
    </row>
    <row r="106" ht="12" customHeight="1">
      <c r="N106" s="43"/>
    </row>
    <row r="107" ht="12" customHeight="1">
      <c r="N107" s="43"/>
    </row>
    <row r="108" ht="12" customHeight="1">
      <c r="N108" s="43"/>
    </row>
    <row r="131" spans="14:20" ht="12" customHeight="1">
      <c r="N131" s="62"/>
      <c r="O131" s="63"/>
      <c r="P131" s="63"/>
      <c r="Q131" s="63"/>
      <c r="R131" s="64"/>
      <c r="S131" s="64"/>
      <c r="T131" s="64"/>
    </row>
    <row r="132" spans="1:20" ht="12" customHeight="1">
      <c r="A132" s="65" t="s">
        <v>146</v>
      </c>
      <c r="B132" s="66"/>
      <c r="C132" s="66"/>
      <c r="D132" s="66"/>
      <c r="E132" s="66"/>
      <c r="F132" s="66"/>
      <c r="G132" s="66"/>
      <c r="H132" s="66"/>
      <c r="I132" s="66"/>
      <c r="J132" s="66"/>
      <c r="K132" s="66"/>
      <c r="L132" s="66"/>
      <c r="M132" s="67"/>
      <c r="N132" s="62"/>
      <c r="O132" s="63"/>
      <c r="P132" s="63"/>
      <c r="Q132" s="63"/>
      <c r="R132" s="64"/>
      <c r="S132" s="64"/>
      <c r="T132" s="64"/>
    </row>
    <row r="133" spans="1:20" ht="12" customHeight="1">
      <c r="A133" s="62" t="s">
        <v>13</v>
      </c>
      <c r="B133" s="66"/>
      <c r="C133" s="66"/>
      <c r="D133" s="66"/>
      <c r="E133" s="66"/>
      <c r="F133" s="66"/>
      <c r="G133" s="66"/>
      <c r="H133" s="66"/>
      <c r="I133" s="66"/>
      <c r="J133" s="66"/>
      <c r="K133" s="66"/>
      <c r="L133" s="66"/>
      <c r="M133" s="67"/>
      <c r="N133" s="62"/>
      <c r="O133" s="63"/>
      <c r="P133" s="63"/>
      <c r="Q133" s="63"/>
      <c r="R133" s="64"/>
      <c r="S133" s="64"/>
      <c r="T133" s="64"/>
    </row>
    <row r="134" spans="1:20" ht="12" customHeight="1">
      <c r="A134" s="62" t="s">
        <v>30</v>
      </c>
      <c r="B134" s="66"/>
      <c r="C134" s="66"/>
      <c r="D134" s="66"/>
      <c r="E134" s="66"/>
      <c r="F134" s="66"/>
      <c r="G134" s="66"/>
      <c r="H134" s="66"/>
      <c r="I134" s="66"/>
      <c r="J134" s="66"/>
      <c r="K134" s="66"/>
      <c r="L134" s="66"/>
      <c r="M134" s="67"/>
      <c r="N134" s="62"/>
      <c r="O134" s="63"/>
      <c r="P134" s="63"/>
      <c r="Q134" s="63"/>
      <c r="R134" s="64"/>
      <c r="S134" s="64"/>
      <c r="T134" s="64"/>
    </row>
    <row r="135" spans="1:20" ht="12" customHeight="1">
      <c r="A135" s="62"/>
      <c r="B135" s="66"/>
      <c r="C135" s="66"/>
      <c r="D135" s="66"/>
      <c r="E135" s="66"/>
      <c r="F135" s="66"/>
      <c r="G135" s="66"/>
      <c r="H135" s="66"/>
      <c r="I135" s="66"/>
      <c r="J135" s="66"/>
      <c r="K135" s="66"/>
      <c r="L135" s="66"/>
      <c r="M135" s="67"/>
      <c r="N135" s="66"/>
      <c r="O135" s="63"/>
      <c r="P135" s="63"/>
      <c r="Q135" s="63"/>
      <c r="R135" s="64"/>
      <c r="S135" s="64"/>
      <c r="T135" s="64"/>
    </row>
    <row r="136" spans="1:20" ht="12" customHeight="1">
      <c r="A136" s="62" t="s">
        <v>11</v>
      </c>
      <c r="B136" s="66"/>
      <c r="C136" s="66"/>
      <c r="D136" s="66"/>
      <c r="E136" s="66"/>
      <c r="F136" s="66"/>
      <c r="G136" s="66"/>
      <c r="H136" s="66"/>
      <c r="I136" s="66"/>
      <c r="J136" s="66"/>
      <c r="K136" s="66"/>
      <c r="L136" s="66"/>
      <c r="M136" s="67"/>
      <c r="N136" s="66"/>
      <c r="O136" s="63"/>
      <c r="P136" s="63"/>
      <c r="Q136" s="63"/>
      <c r="R136" s="64"/>
      <c r="S136" s="64"/>
      <c r="T136" s="64"/>
    </row>
    <row r="137" spans="1:20" ht="12" customHeight="1">
      <c r="A137" s="62" t="s">
        <v>12</v>
      </c>
      <c r="B137" s="66"/>
      <c r="C137" s="66"/>
      <c r="D137" s="66"/>
      <c r="E137" s="66"/>
      <c r="F137" s="66"/>
      <c r="G137" s="66"/>
      <c r="H137" s="66"/>
      <c r="I137" s="66"/>
      <c r="J137" s="66"/>
      <c r="K137" s="66"/>
      <c r="L137" s="66"/>
      <c r="M137" s="67"/>
      <c r="N137" s="66"/>
      <c r="O137" s="63"/>
      <c r="P137" s="63"/>
      <c r="Q137" s="63"/>
      <c r="R137" s="64"/>
      <c r="S137" s="64"/>
      <c r="T137" s="64"/>
    </row>
    <row r="138" spans="1:20" ht="12" customHeight="1">
      <c r="A138" s="66" t="s">
        <v>31</v>
      </c>
      <c r="B138" s="66"/>
      <c r="C138" s="66"/>
      <c r="D138" s="66"/>
      <c r="E138" s="66"/>
      <c r="F138" s="66"/>
      <c r="G138" s="66"/>
      <c r="H138" s="66"/>
      <c r="I138" s="66"/>
      <c r="J138" s="66"/>
      <c r="K138" s="66"/>
      <c r="L138" s="66"/>
      <c r="M138" s="66"/>
      <c r="N138" s="66"/>
      <c r="O138" s="63"/>
      <c r="P138" s="63"/>
      <c r="Q138" s="63"/>
      <c r="R138" s="64"/>
      <c r="S138" s="64"/>
      <c r="T138" s="64"/>
    </row>
    <row r="139" spans="1:20" ht="12" customHeight="1">
      <c r="A139" s="66" t="s">
        <v>32</v>
      </c>
      <c r="B139" s="66"/>
      <c r="C139" s="66"/>
      <c r="D139" s="66"/>
      <c r="E139" s="66"/>
      <c r="F139" s="66"/>
      <c r="G139" s="66"/>
      <c r="H139" s="66"/>
      <c r="I139" s="66"/>
      <c r="J139" s="66"/>
      <c r="K139" s="66"/>
      <c r="L139" s="66"/>
      <c r="M139" s="66"/>
      <c r="N139" s="66"/>
      <c r="O139" s="63"/>
      <c r="P139" s="63"/>
      <c r="Q139" s="63"/>
      <c r="R139" s="64"/>
      <c r="S139" s="64"/>
      <c r="T139" s="64"/>
    </row>
    <row r="140" spans="1:20" ht="12" customHeight="1">
      <c r="A140" s="66" t="s">
        <v>33</v>
      </c>
      <c r="B140" s="66"/>
      <c r="C140" s="66"/>
      <c r="D140" s="66"/>
      <c r="E140" s="66"/>
      <c r="F140" s="66"/>
      <c r="G140" s="66"/>
      <c r="H140" s="66"/>
      <c r="I140" s="66"/>
      <c r="J140" s="66"/>
      <c r="K140" s="66"/>
      <c r="L140" s="66"/>
      <c r="M140" s="66"/>
      <c r="N140" s="66"/>
      <c r="O140" s="63"/>
      <c r="P140" s="63"/>
      <c r="Q140" s="63"/>
      <c r="R140" s="64"/>
      <c r="S140" s="64"/>
      <c r="T140" s="64"/>
    </row>
    <row r="141" spans="1:20" ht="12" customHeight="1">
      <c r="A141" s="66" t="s">
        <v>34</v>
      </c>
      <c r="B141" s="66"/>
      <c r="C141" s="66"/>
      <c r="D141" s="66"/>
      <c r="E141" s="66"/>
      <c r="F141" s="66"/>
      <c r="G141" s="66"/>
      <c r="H141" s="66"/>
      <c r="I141" s="66"/>
      <c r="J141" s="66"/>
      <c r="K141" s="66"/>
      <c r="L141" s="66"/>
      <c r="M141" s="66"/>
      <c r="N141" s="66"/>
      <c r="O141" s="63"/>
      <c r="P141" s="63"/>
      <c r="Q141" s="63"/>
      <c r="R141" s="64"/>
      <c r="S141" s="64"/>
      <c r="T141" s="64"/>
    </row>
    <row r="142" spans="1:13" ht="12" customHeight="1">
      <c r="A142" s="66"/>
      <c r="B142" s="66"/>
      <c r="C142" s="66"/>
      <c r="D142" s="66"/>
      <c r="E142" s="66"/>
      <c r="F142" s="66"/>
      <c r="G142" s="66"/>
      <c r="H142" s="66"/>
      <c r="I142" s="66"/>
      <c r="J142" s="66"/>
      <c r="K142" s="66"/>
      <c r="L142" s="66"/>
      <c r="M142" s="66"/>
    </row>
    <row r="143" spans="1:13" ht="12" customHeight="1">
      <c r="A143" s="30"/>
      <c r="B143" s="34"/>
      <c r="C143" s="34"/>
      <c r="D143" s="34"/>
      <c r="E143" s="34"/>
      <c r="F143" s="34"/>
      <c r="G143" s="34"/>
      <c r="H143" s="34"/>
      <c r="I143" s="34"/>
      <c r="J143" s="34"/>
      <c r="K143" s="34"/>
      <c r="L143" s="34"/>
      <c r="M143" s="68"/>
    </row>
    <row r="144" spans="1:13" ht="12" customHeight="1">
      <c r="A144" s="30"/>
      <c r="B144" s="34"/>
      <c r="C144" s="34"/>
      <c r="D144" s="34"/>
      <c r="E144" s="34"/>
      <c r="F144" s="34"/>
      <c r="G144" s="34"/>
      <c r="H144" s="34"/>
      <c r="I144" s="34"/>
      <c r="J144" s="34"/>
      <c r="K144" s="34"/>
      <c r="L144" s="34"/>
      <c r="M144" s="68"/>
    </row>
    <row r="147" ht="12" customHeight="1">
      <c r="A147" s="69"/>
    </row>
  </sheetData>
  <sheetProtection/>
  <mergeCells count="12">
    <mergeCell ref="A94:C94"/>
    <mergeCell ref="E94:G94"/>
    <mergeCell ref="Q94:T94"/>
    <mergeCell ref="A95:C95"/>
    <mergeCell ref="E95:G95"/>
    <mergeCell ref="Q95:T95"/>
    <mergeCell ref="A60:M60"/>
    <mergeCell ref="A61:M61"/>
    <mergeCell ref="A90:T90"/>
    <mergeCell ref="A91:C91"/>
    <mergeCell ref="E91:G91"/>
    <mergeCell ref="Q91:T91"/>
  </mergeCells>
  <printOptions horizontalCentered="1"/>
  <pageMargins left="0.7086614173228347" right="0.2755905511811024" top="0.2755905511811024" bottom="0.35433070866141736" header="0.1968503937007874" footer="0.31496062992125984"/>
  <pageSetup fitToHeight="1" fitToWidth="1" horizontalDpi="600" verticalDpi="600" orientation="portrait" paperSize="8" scale="66"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2013-06-26T08:21:03Z</cp:lastPrinted>
  <dcterms:created xsi:type="dcterms:W3CDTF">1999-04-07T11:06:11Z</dcterms:created>
  <dcterms:modified xsi:type="dcterms:W3CDTF">2014-06-05T10:25:02Z</dcterms:modified>
  <cp:category/>
  <cp:version/>
  <cp:contentType/>
  <cp:contentStatus/>
</cp:coreProperties>
</file>